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G:\Egovernment\Internet\8 Bildung und Wissenschaft\Bildung\2021\"/>
    </mc:Choice>
  </mc:AlternateContent>
  <xr:revisionPtr revIDLastSave="0" documentId="13_ncr:1_{167883D2-5FC4-4720-9346-D0FE93406A0B}" xr6:coauthVersionLast="36" xr6:coauthVersionMax="36" xr10:uidLastSave="{00000000-0000-0000-0000-000000000000}"/>
  <bookViews>
    <workbookView xWindow="13140" yWindow="480" windowWidth="15255" windowHeight="9435" tabRatio="951" xr2:uid="{00000000-000D-0000-FFFF-FFFF00000000}"/>
  </bookViews>
  <sheets>
    <sheet name="Titel" sheetId="33" r:id="rId1"/>
    <sheet name="Tab_9_1_1" sheetId="7" r:id="rId2"/>
    <sheet name="Tab_9_1_2" sheetId="28" r:id="rId3"/>
    <sheet name="Tab_9_1_3" sheetId="8" r:id="rId4"/>
    <sheet name="Tab_9_1_4" sheetId="9" r:id="rId5"/>
    <sheet name="Tab_9_2" sheetId="10" r:id="rId6"/>
    <sheet name="Tab_9_3_1" sheetId="16" r:id="rId7"/>
    <sheet name="Tab_9_3_2" sheetId="29" r:id="rId8"/>
    <sheet name="Tab_9_3_3" sheetId="15" r:id="rId9"/>
    <sheet name="Tab_9_4_1" sheetId="13" r:id="rId10"/>
    <sheet name="Tab_9_4_2" sheetId="23" r:id="rId11"/>
    <sheet name="Tab_9_4_3" sheetId="11" r:id="rId12"/>
    <sheet name="Tab_9_4_4" sheetId="24" r:id="rId13"/>
    <sheet name="Tab_9_4_5" sheetId="12" r:id="rId14"/>
    <sheet name="Tab_9_4_6" sheetId="25" r:id="rId15"/>
    <sheet name="Tab_9_4_7" sheetId="14" r:id="rId16"/>
    <sheet name="Tab_9_4_8" sheetId="26" r:id="rId17"/>
    <sheet name="Tab_9_5_1" sheetId="18" r:id="rId18"/>
    <sheet name="Tab_9_5_2" sheetId="19" r:id="rId19"/>
    <sheet name="Tab_9_6_1" sheetId="20" r:id="rId20"/>
    <sheet name="Tab_9_6_2" sheetId="30" r:id="rId21"/>
    <sheet name="Tab_9_6_3" sheetId="27" r:id="rId22"/>
    <sheet name="Tab_9_6_4" sheetId="31" r:id="rId23"/>
    <sheet name="Tab_9_6_5" sheetId="22" r:id="rId24"/>
    <sheet name="Tab_9_6_6" sheetId="32" r:id="rId25"/>
    <sheet name="Tab_9_7_1" sheetId="1" r:id="rId26"/>
    <sheet name="Tab_9_7_2" sheetId="2" r:id="rId27"/>
    <sheet name="Tab_9_7_3" sheetId="3" r:id="rId28"/>
  </sheets>
  <definedNames>
    <definedName name="_xlnm.Print_Area" localSheetId="1">Tab_9_1_1!$A$1:$I$49</definedName>
    <definedName name="_xlnm.Print_Area" localSheetId="2">Tab_9_1_2!$A$1:$F$22</definedName>
    <definedName name="_xlnm.Print_Area" localSheetId="3">Tab_9_1_3!$A$1:$I$27</definedName>
    <definedName name="_xlnm.Print_Area" localSheetId="4">Tab_9_1_4!$A$1:$J$28</definedName>
    <definedName name="_xlnm.Print_Area" localSheetId="5">Tab_9_2!$A$1:$H$47</definedName>
    <definedName name="_xlnm.Print_Area" localSheetId="6">Tab_9_3_1!$A$1:$L$23</definedName>
    <definedName name="_xlnm.Print_Area" localSheetId="7">Tab_9_3_2!$A$1:$S$27</definedName>
    <definedName name="_xlnm.Print_Area" localSheetId="8">Tab_9_3_3!$A$1:$M$25</definedName>
    <definedName name="_xlnm.Print_Area" localSheetId="9">Tab_9_4_1!$A$1:$H$27</definedName>
    <definedName name="_xlnm.Print_Area" localSheetId="10">Tab_9_4_2!$A$1:$H$26</definedName>
    <definedName name="_xlnm.Print_Area" localSheetId="11">Tab_9_4_3!$A$1:$H$22</definedName>
    <definedName name="_xlnm.Print_Area" localSheetId="12">Tab_9_4_4!$A$1:$L$24</definedName>
    <definedName name="_xlnm.Print_Area" localSheetId="13">Tab_9_4_5!$A$1:$I$26</definedName>
    <definedName name="_xlnm.Print_Area" localSheetId="14">Tab_9_4_6!$A$1:$M$26</definedName>
    <definedName name="_xlnm.Print_Area" localSheetId="15">Tab_9_4_7!$A$1:$I$22</definedName>
    <definedName name="_xlnm.Print_Area" localSheetId="16">Tab_9_4_8!$A$1:$H$27</definedName>
    <definedName name="_xlnm.Print_Area" localSheetId="17">Tab_9_5_1!$A$1:$N$30</definedName>
    <definedName name="_xlnm.Print_Area" localSheetId="18">Tab_9_5_2!$A$1:$I$26</definedName>
    <definedName name="_xlnm.Print_Area" localSheetId="19">Tab_9_6_1!$A$1:$M$21</definedName>
    <definedName name="_xlnm.Print_Area" localSheetId="20">Tab_9_6_2!$A$1:$M$18</definedName>
    <definedName name="_xlnm.Print_Area" localSheetId="21">Tab_9_6_3!$A$1:$L$23</definedName>
    <definedName name="_xlnm.Print_Area" localSheetId="22">Tab_9_6_4!$A$1:$J$22</definedName>
    <definedName name="_xlnm.Print_Area" localSheetId="23">Tab_9_6_5!$A$1:$N$22</definedName>
    <definedName name="_xlnm.Print_Area" localSheetId="24">Tab_9_6_6!$A$1:$N$22</definedName>
    <definedName name="_xlnm.Print_Area" localSheetId="25">Tab_9_7_1!$A$1:$G$32</definedName>
    <definedName name="_xlnm.Print_Area" localSheetId="26">Tab_9_7_2!$A$1:$I$26</definedName>
    <definedName name="_xlnm.Print_Area" localSheetId="27">Tab_9_7_3!$A$1:$I$26</definedName>
    <definedName name="_xlnm.Print_Titles" localSheetId="19">Tab_9_6_1!$A:$A,Tab_9_6_1!$5:$6</definedName>
    <definedName name="_xlnm.Print_Titles" localSheetId="20">Tab_9_6_2!$A:$A,Tab_9_6_2!$4:$5</definedName>
    <definedName name="_xlnm.Print_Titles" localSheetId="21">Tab_9_6_3!$A:$A,Tab_9_6_3!$4:$4</definedName>
    <definedName name="_xlnm.Print_Titles" localSheetId="22">Tab_9_6_4!$A:$A,Tab_9_6_4!$4:$4</definedName>
  </definedNames>
  <calcPr calcId="191029"/>
</workbook>
</file>

<file path=xl/calcChain.xml><?xml version="1.0" encoding="utf-8"?>
<calcChain xmlns="http://schemas.openxmlformats.org/spreadsheetml/2006/main">
  <c r="B19" i="1" l="1"/>
  <c r="I12" i="3"/>
  <c r="G12" i="25"/>
  <c r="F12" i="25"/>
  <c r="E12" i="25"/>
  <c r="C12" i="25"/>
  <c r="D12" i="25"/>
  <c r="D11" i="12"/>
  <c r="D12" i="12"/>
  <c r="J13" i="25"/>
  <c r="I13" i="25"/>
  <c r="G13" i="25"/>
  <c r="F13" i="25"/>
  <c r="E13" i="25"/>
  <c r="C13" i="25"/>
  <c r="D13" i="25"/>
  <c r="C8" i="24"/>
  <c r="D8" i="24"/>
  <c r="I8" i="24"/>
  <c r="C10" i="27"/>
  <c r="B12" i="20"/>
  <c r="C16" i="9"/>
  <c r="D16" i="9"/>
  <c r="E9" i="3"/>
  <c r="D9" i="3"/>
  <c r="E8" i="3"/>
  <c r="D8" i="3"/>
  <c r="E7" i="3"/>
  <c r="D7" i="3"/>
  <c r="E6" i="3"/>
  <c r="D6" i="3"/>
  <c r="B17" i="1"/>
  <c r="C9" i="27"/>
  <c r="C8" i="27"/>
  <c r="I14" i="14"/>
  <c r="M15" i="15"/>
  <c r="L15" i="15"/>
  <c r="K15" i="15"/>
  <c r="H36" i="7"/>
  <c r="G36" i="7"/>
  <c r="M14" i="15"/>
  <c r="L14" i="15"/>
  <c r="C7" i="27"/>
  <c r="I13" i="14"/>
  <c r="D15" i="16"/>
  <c r="C15" i="16"/>
  <c r="B15" i="16"/>
  <c r="B35" i="7"/>
  <c r="I12" i="14"/>
  <c r="B34" i="7"/>
  <c r="E7" i="20"/>
  <c r="B7" i="20"/>
  <c r="B8" i="20"/>
  <c r="E8" i="20"/>
  <c r="C5" i="27"/>
  <c r="C6" i="27"/>
  <c r="B33" i="7"/>
  <c r="B11" i="29"/>
  <c r="D11" i="29"/>
  <c r="C11" i="29"/>
  <c r="B25" i="7"/>
  <c r="B26" i="7"/>
  <c r="B27" i="7"/>
  <c r="B28" i="7"/>
  <c r="B29" i="7"/>
  <c r="B30" i="7"/>
  <c r="B31" i="7"/>
  <c r="B32" i="7"/>
  <c r="B24" i="7"/>
  <c r="B8" i="16"/>
  <c r="D8" i="16"/>
  <c r="C8" i="16"/>
  <c r="B9" i="16"/>
  <c r="D9" i="16"/>
  <c r="C9" i="16"/>
  <c r="B10" i="16"/>
  <c r="D10" i="16"/>
  <c r="C10" i="16"/>
  <c r="B11" i="16"/>
  <c r="D11" i="16"/>
  <c r="C11" i="16"/>
  <c r="B12" i="16"/>
  <c r="D12" i="16"/>
  <c r="C12" i="16"/>
  <c r="D7" i="16"/>
  <c r="C7" i="16"/>
  <c r="B7" i="16"/>
</calcChain>
</file>

<file path=xl/sharedStrings.xml><?xml version="1.0" encoding="utf-8"?>
<sst xmlns="http://schemas.openxmlformats.org/spreadsheetml/2006/main" count="964" uniqueCount="335">
  <si>
    <t>Gesamt</t>
  </si>
  <si>
    <t>übriges Personal</t>
  </si>
  <si>
    <t>Total</t>
  </si>
  <si>
    <t>Männer</t>
  </si>
  <si>
    <t>Frauen</t>
  </si>
  <si>
    <t>2009/10</t>
  </si>
  <si>
    <t>Erwachsenenbildung</t>
  </si>
  <si>
    <t>Kurse</t>
  </si>
  <si>
    <t>Lektionen</t>
  </si>
  <si>
    <t>9. Zeitreihen</t>
  </si>
  <si>
    <t>Gymnasiale Ausbildung</t>
  </si>
  <si>
    <t>2000/01</t>
  </si>
  <si>
    <t>1970/71</t>
  </si>
  <si>
    <t>Lehrjahr</t>
  </si>
  <si>
    <t>Andere</t>
  </si>
  <si>
    <t>Kunst, Musik, Pädagogik</t>
  </si>
  <si>
    <t>Recht</t>
  </si>
  <si>
    <t>2002/03</t>
  </si>
  <si>
    <t>Kunstschule</t>
  </si>
  <si>
    <t>9.3 Weiterbildung</t>
  </si>
  <si>
    <t>M</t>
  </si>
  <si>
    <t>F</t>
  </si>
  <si>
    <t>Übertritte von der Primarstufe in die Sekundarstufe I</t>
  </si>
  <si>
    <t>von den Primarschulen</t>
  </si>
  <si>
    <t>Oberschulen</t>
  </si>
  <si>
    <t>Gymnasium</t>
  </si>
  <si>
    <t>Kn</t>
  </si>
  <si>
    <t>Md</t>
  </si>
  <si>
    <t>9.5 Bildungsverläufe</t>
  </si>
  <si>
    <t>Gymnasien</t>
  </si>
  <si>
    <t>Freiwilliges 10. Schuljahr</t>
  </si>
  <si>
    <t>keine Ausbildung, unbekannte Lösung</t>
  </si>
  <si>
    <t>Sonderschule</t>
  </si>
  <si>
    <t>Tab. 9.6.1</t>
  </si>
  <si>
    <t>Tab. 9.6.2</t>
  </si>
  <si>
    <t>Assistenten und wiss. Mitarbeiter</t>
  </si>
  <si>
    <t>9.6 Schulpersonal</t>
  </si>
  <si>
    <t>9.2 Berufliche Ausbildung</t>
  </si>
  <si>
    <t>Lernende in Lehrbetrieben in Liechtenstein nach Lehrjahr</t>
  </si>
  <si>
    <t>Weiterbildungsaktivitäten an anderen Bildungsinstitutionen</t>
  </si>
  <si>
    <t>LI</t>
  </si>
  <si>
    <t>Übrige</t>
  </si>
  <si>
    <t>Staatsangehörigkeit</t>
  </si>
  <si>
    <t>Abschlüsse von Lernenden in Liechtenstein nach Geschlecht und Staatsangehörigkeit</t>
  </si>
  <si>
    <t>Tab. 9.6.3</t>
  </si>
  <si>
    <t>Schulpersonal an Universitäten nach Personalkategorie</t>
  </si>
  <si>
    <t>Öffentliche Ausgaben für Bildung</t>
  </si>
  <si>
    <t>Öffentliche Ausgaben für Bildung nach Ausgabenart</t>
  </si>
  <si>
    <t>Öffentliche Ausgaben für Bildung nach Schulstufe</t>
  </si>
  <si>
    <t>Lingua</t>
  </si>
  <si>
    <t>.</t>
  </si>
  <si>
    <t>*</t>
  </si>
  <si>
    <t xml:space="preserve"> .</t>
  </si>
  <si>
    <t>1990/91</t>
  </si>
  <si>
    <t>1991/92</t>
  </si>
  <si>
    <t>1992/93</t>
  </si>
  <si>
    <t>1993/94</t>
  </si>
  <si>
    <t>1994/95</t>
  </si>
  <si>
    <t>1995/96</t>
  </si>
  <si>
    <t>1996/97</t>
  </si>
  <si>
    <t>1997/98</t>
  </si>
  <si>
    <t>1998/99</t>
  </si>
  <si>
    <t>1999/00</t>
  </si>
  <si>
    <t>2001/02</t>
  </si>
  <si>
    <t>2003/04</t>
  </si>
  <si>
    <t>2004/05</t>
  </si>
  <si>
    <t>2005/06</t>
  </si>
  <si>
    <t>2006/07</t>
  </si>
  <si>
    <t>2007/08</t>
  </si>
  <si>
    <t>2008/09</t>
  </si>
  <si>
    <t>2010/11</t>
  </si>
  <si>
    <t>2002/03: Ab 2002/03 sind die Privatschulen mitberücksichtigt.</t>
  </si>
  <si>
    <t>1975/76</t>
  </si>
  <si>
    <t>1980/81</t>
  </si>
  <si>
    <t>1985/86</t>
  </si>
  <si>
    <t>Erwachsene</t>
  </si>
  <si>
    <t>Jugendliche</t>
  </si>
  <si>
    <t>CH, AT, DE</t>
  </si>
  <si>
    <t>-</t>
  </si>
  <si>
    <t>Verkauf</t>
  </si>
  <si>
    <t>Erläuterung zur Tabelle:</t>
  </si>
  <si>
    <t>Tabelle 9.1.2</t>
  </si>
  <si>
    <t>Tabelle 9.1.3</t>
  </si>
  <si>
    <t>Tabelle 9.1.4</t>
  </si>
  <si>
    <t>Tabelle 9.2.1</t>
  </si>
  <si>
    <t>Tabelle 9.3.1</t>
  </si>
  <si>
    <t>Tabelle 9.3.2</t>
  </si>
  <si>
    <t>Tabelle 9.4.1</t>
  </si>
  <si>
    <t>Tabelle 9.4.3</t>
  </si>
  <si>
    <t>Tabelle 9.4.4</t>
  </si>
  <si>
    <t>Tabelle 9.4.5</t>
  </si>
  <si>
    <t>2011: Seit 2011 können die Maturaprüfungen auch an Privatschulen abgeschlossen werden. Diese Absolventen werden ebenfalls berücksichtigt.</t>
  </si>
  <si>
    <t>Tabelle 9.4.2</t>
  </si>
  <si>
    <t>Tabelle 9.4.6</t>
  </si>
  <si>
    <t>Tabelle 9.4.8</t>
  </si>
  <si>
    <t>Tabelle 9.5.1</t>
  </si>
  <si>
    <t>Tabelle 9.5.2</t>
  </si>
  <si>
    <t>Real-/Sekundarschulen</t>
  </si>
  <si>
    <t>Tabelle 9.4.7</t>
  </si>
  <si>
    <t>Primar-
schulen</t>
  </si>
  <si>
    <t>Kinder-
gärten</t>
  </si>
  <si>
    <t>Sonder-
schule</t>
  </si>
  <si>
    <t>Ober-
schulen</t>
  </si>
  <si>
    <t>Real-/
Sekundar-
schulen</t>
  </si>
  <si>
    <t>Freiwilliges
10. Schuljahr</t>
  </si>
  <si>
    <t>Anzahl
Veranstalter</t>
  </si>
  <si>
    <t>Neue
Sprachen</t>
  </si>
  <si>
    <t>Mathematik
und Natur-
wissenschaften</t>
  </si>
  <si>
    <t>Wirtschaft
und Recht</t>
  </si>
  <si>
    <t>Lehrkräfte-
ausbildung</t>
  </si>
  <si>
    <t>Architektur, 
Bau- und Planungswesen</t>
  </si>
  <si>
    <t>Wirtschaft und
Dienstleistungen</t>
  </si>
  <si>
    <t>Technik
und IT</t>
  </si>
  <si>
    <t>Geistes- und
Sozialwissen-
schaften</t>
  </si>
  <si>
    <t>Medizin und
Pharmazie</t>
  </si>
  <si>
    <t>Wirtschafts-
wissen-
schaften</t>
  </si>
  <si>
    <t>Technische
Wissen-
schaften</t>
  </si>
  <si>
    <t>Heilbe-
handlung</t>
  </si>
  <si>
    <t>Holzver-
arbeitung</t>
  </si>
  <si>
    <t>Organisation,
Verwaltung,
Büro, Dienst-
leistungskaufleute</t>
  </si>
  <si>
    <t>Technische
Berufe</t>
  </si>
  <si>
    <t>→</t>
  </si>
  <si>
    <t>Mittelschulen im Ausland</t>
  </si>
  <si>
    <t>Lehre,
Anlehre,
Vorlehre</t>
  </si>
  <si>
    <t>Praktikum, Sozialjahr, Sprach-
aufenthalt</t>
  </si>
  <si>
    <t>Sekundar-
stufe I</t>
  </si>
  <si>
    <t>Berufs-
bildung</t>
  </si>
  <si>
    <t>Tertiär-
stufe</t>
  </si>
  <si>
    <t>Quartär-
stufe</t>
  </si>
  <si>
    <t>Weitere
Ausgaben</t>
  </si>
  <si>
    <t xml:space="preserve">Erwachsenenbildung: Die Daten der Erwachsenenbildung beinhalten nur von der Stiftung Erwachsenenbildung geförderte Veranstalter. Da seit 2008 nur mehr gemeinnützige Institutionen unterstützt und andere Veranstalter nicht mehr berücksichtigt werden, sind die Angaben ab 2008 nur eingeschränkt mit den Vorjahren vergleichbar. </t>
  </si>
  <si>
    <t>Metall- und
Maschinen-
industrie</t>
  </si>
  <si>
    <t>Laufende
Ausgaben</t>
  </si>
  <si>
    <t>Personal-
aufwand</t>
  </si>
  <si>
    <t>Lehrkräfte</t>
  </si>
  <si>
    <t>Sach-
aufwand</t>
  </si>
  <si>
    <t>Übrige
laufende
Aufwendungen</t>
  </si>
  <si>
    <t>Investitions-
ausgaben</t>
  </si>
  <si>
    <t>Sekundar-
stufe II</t>
  </si>
  <si>
    <t>in Mio. CHF</t>
  </si>
  <si>
    <t>9.1 Allgemeine Ausbildung</t>
  </si>
  <si>
    <t>1960/61</t>
  </si>
  <si>
    <t>1965/66</t>
  </si>
  <si>
    <t>Tabelle 9.3.3</t>
  </si>
  <si>
    <t>Informatik</t>
  </si>
  <si>
    <t>Wirtschaft</t>
  </si>
  <si>
    <t>Teilnehmende</t>
  </si>
  <si>
    <t>Tabelle 9.1.1</t>
  </si>
  <si>
    <t>Praktikum: Die Kategorie wurde 2008 geändert; neu sind darin auch die Personen enthalten, die Brückenangebote und Praktika gewählt haben.</t>
  </si>
  <si>
    <t>Sonder-
schulen</t>
  </si>
  <si>
    <t>2011/12</t>
  </si>
  <si>
    <t>Total: Ab 2010/11 ist das Total der Studierenden deutlich höher, weil die Hochschule Liechtenstein als Universität anerkannt wurde.</t>
  </si>
  <si>
    <t>Liechtenstein (LBMS)</t>
  </si>
  <si>
    <t>Schweiz (bzb)</t>
  </si>
  <si>
    <t>CH</t>
  </si>
  <si>
    <t>AT</t>
  </si>
  <si>
    <t>Wohnsitz</t>
  </si>
  <si>
    <t>Total: Ab 2010 ist das Total der Absolventen deutlich tiefer, weil die Hochschule Liechtenstein als Universität anerkannt wurde.</t>
  </si>
  <si>
    <t>Öffentliche Schulen</t>
  </si>
  <si>
    <t>Private Schulen</t>
  </si>
  <si>
    <t>Schulleitung</t>
  </si>
  <si>
    <t>Lehrpersonal</t>
  </si>
  <si>
    <t>Schulpersonal</t>
  </si>
  <si>
    <t>Schulpersonal an öffentlichen und privaten Schulen</t>
  </si>
  <si>
    <t>Total (einfach)</t>
  </si>
  <si>
    <t>Total (mehrfach)</t>
  </si>
  <si>
    <t>Oberschule</t>
  </si>
  <si>
    <t>Realschule</t>
  </si>
  <si>
    <t>Total (einfach): Jede Person wurde nur einmal gezählt.</t>
  </si>
  <si>
    <t xml:space="preserve">Schulpersonal an öffentlichen und privaten Schulen nach Schulstufe </t>
  </si>
  <si>
    <t>Tab. 9.6.4</t>
  </si>
  <si>
    <t>Sekundarstufe I (private)</t>
  </si>
  <si>
    <t>Universität Liechtenstein</t>
  </si>
  <si>
    <t>Private Universität im Fürstentum Liechtenstein</t>
  </si>
  <si>
    <t>Tab. 9.6.5</t>
  </si>
  <si>
    <t xml:space="preserve">Erläuterung zur Tabelle: </t>
  </si>
  <si>
    <t>Tab. 9.6.6</t>
  </si>
  <si>
    <t>Tabelle 9.7.1</t>
  </si>
  <si>
    <t>Tabelle 9.7.2</t>
  </si>
  <si>
    <t>Tabelle 9.7.3</t>
  </si>
  <si>
    <t>9.7 Finanzen</t>
  </si>
  <si>
    <t>Abschlüsse in Liechtenstein auf der Sekundarstufe II (allgemeine Ausbildung) nach Profil</t>
  </si>
  <si>
    <t>Total (mehrfach): Personen, die auf mehreren Schulstufen tätig sind, wurden pro Stufe einmal gezählt.</t>
  </si>
  <si>
    <t>Anteil der
Bildungs-
ausgaben in % an den Gesamtausgaben</t>
  </si>
  <si>
    <t>Total: Ab 2010/11 ist das Total der Studierenden deutlich tiefer, weil die Hochschule Liechtenstein als Universität anerkannt wurde.</t>
  </si>
  <si>
    <t>Total: Ab 2010 ist das Total der Absolventen deutlich höher, weil die Hochschule Liechtenstein als Universität anerkannt wurde.</t>
  </si>
  <si>
    <t>Abschlüsse von Lernenden in Liechtenstein nach Bildungsfeld</t>
  </si>
  <si>
    <t>2012/13</t>
  </si>
  <si>
    <t>Liechtensteinische Musikschule</t>
  </si>
  <si>
    <t>Exakte und
Naturwissen
schaften</t>
  </si>
  <si>
    <t xml:space="preserve">Fachschulen, VollzeitschulenBerufsbildung </t>
  </si>
  <si>
    <t>Fachschulen: Die Kategorie wurde 2008 geändert und wird deshalb neu mit dem Begriff "Vollzeitschulen Berufsbildung" ergänzt.</t>
  </si>
  <si>
    <t>Gesamtausgaben
Land und
Gemeinden
in Mio. CHF</t>
  </si>
  <si>
    <t>Ausgaben
pro Einwohner
in CHF</t>
  </si>
  <si>
    <t>BNE
in Mio. CHF</t>
  </si>
  <si>
    <t>Sekundar-
stufe I (private)</t>
  </si>
  <si>
    <t>2013/14</t>
  </si>
  <si>
    <t>Primarschule (inkl. Kindergarten)</t>
  </si>
  <si>
    <t xml:space="preserve">Primarschule (inkl. Kindergarten): Ab 2013/14 wird das Schulpersonal an Kindergärten und Primarschulen zusammengefasst. Die VZÄ der Vorjahre der Stufen Kindergarten und Primarschule wurden addiert. </t>
  </si>
  <si>
    <t>Primarschule (inkl. Kindergarten): Ab 2013/14 wird das Schulpersonal an Kindergärten und Primarschulen zusammengefasst. Die Angaben der Vorjahre wurden angepasst.</t>
  </si>
  <si>
    <t>Total: Studierende aus Liechtenstein an Fachhochschulen in Deutschland können nicht separat ausgewiesen werden und sind deshalb inkludiert.</t>
  </si>
  <si>
    <t>Soziale Arbeit</t>
  </si>
  <si>
    <t>Übertritte von Pflichtschulen in die berufliche Ausbildung und Weiterbildung</t>
  </si>
  <si>
    <r>
      <t xml:space="preserve">2013/14: Ab 2013/14 können Personen an öffentlichen Schulen nur mehr die Funktion Schulleitung </t>
    </r>
    <r>
      <rPr>
        <i/>
        <sz val="10"/>
        <rFont val="Arial"/>
        <family val="2"/>
      </rPr>
      <t>oder</t>
    </r>
    <r>
      <rPr>
        <sz val="10"/>
        <rFont val="Arial"/>
        <family val="2"/>
      </rPr>
      <t xml:space="preserve"> Lehrpersonal ausüben. Aus diesem Grund gibt es Verschiebungen zwischen den beiden Kategorien.</t>
    </r>
  </si>
  <si>
    <t>Gesamtausgaben
für Bildung
von Land und
Gemeinden in Mio. CHF</t>
  </si>
  <si>
    <t>Anteil
am BNE in %</t>
  </si>
  <si>
    <t>Schulkinder in Liechtenstein bis Sekundarstufe II</t>
  </si>
  <si>
    <t>Oberschulen: Bei den Oberschulen sind die Schulkinder der IKDaZ-Klasse dabei.</t>
  </si>
  <si>
    <t>Pflichtschulkinder im Ausland nach Schulstufe</t>
  </si>
  <si>
    <t>Total: Es wurden die Schulkinder öffentlicher Primarschulen berücksichtigt.</t>
  </si>
  <si>
    <t>2014/15</t>
  </si>
  <si>
    <t>Internationale Akademie für Philosophie im Fürstentum Liechtenstein</t>
  </si>
  <si>
    <t>Gymnasien (Sekundarstufe I und II)</t>
  </si>
  <si>
    <t>Total: Ab 2012/13 werden gemäss den Vorgaben von EUROSTAT In-Coming-Studierende an der Universität Liechtenstein nicht mehr gezählt.</t>
  </si>
  <si>
    <t>Prof.</t>
  </si>
  <si>
    <t>Admin. und techn. Personal</t>
  </si>
  <si>
    <t xml:space="preserve">Prof. </t>
  </si>
  <si>
    <t>Total: Studierende aus Liechtenstein an Fachhochschulen in Deutschland können nicht separat ausgewiesen werden und sind deshalb bei den Universitäten dabei (Tabelle 9.1.4).</t>
  </si>
  <si>
    <t>Personal: Personen mit Beschäftigungsverhältnissen von weniger als 10% wurden bis 2013/14 nicht erhoben. Ab dem Studienjahr 2014/15 werden alle Angestellten berücksichtigt, die per 31.12. einen gültigen Arbeitsvertrag haben, unabhängig vom Ausmass des Beschäftigungsverhältnisses.</t>
  </si>
  <si>
    <t>Personal: Personen mit Beschäftigungsverhältnissen von weniger als 10% wurden bis 2013/14 nicht erhoben. Ab dem Studienjahr 2014/15 werden sie anteilsmässig pro Kalenderjahr berücksichtigt.</t>
  </si>
  <si>
    <t xml:space="preserve">Private Universität im Fürstentum Liechtenstein: Das Lehrprogramm der Privaten Universität im FL wird vollumfänglich durch Gastreferenten realisiert, die kein Anstellungsverhältnis haben und bis 2014/15 nicht erhoben wurden. Aus diesem Grund fehlt ein wesentlicher Teil der VZÄ bis 2013/14, weshalb kein Total berechnet wird. </t>
  </si>
  <si>
    <t xml:space="preserve">Private Universität im Fürstentum Liechtenstein: Das Lehrprogramm der Privaten Universität im FL wird vollumfänglich durch Gastreferenten realisiert, die bis 2014/15 nicht erhoben wurden. Aus diesem Grund fehlen zu einem wesentlichen Teil des Personals Angaben bis 2013/14, weshalb kein Total berechnet wird. </t>
  </si>
  <si>
    <t xml:space="preserve"> Erläuterung zur Tabelle:</t>
  </si>
  <si>
    <t>2015/16</t>
  </si>
  <si>
    <t>Lizenziat / Diplom</t>
  </si>
  <si>
    <t>Bachelor</t>
  </si>
  <si>
    <t>Master</t>
  </si>
  <si>
    <t>Doktorat</t>
  </si>
  <si>
    <t>Weiterbildung</t>
  </si>
  <si>
    <t>Geschlecht</t>
  </si>
  <si>
    <t>Studienstufe</t>
  </si>
  <si>
    <t xml:space="preserve">Weiterbildung: Erfasst werden Studierende in Lehrgängen mit mindestens 60 ETCS. </t>
  </si>
  <si>
    <t xml:space="preserve">Bachelor </t>
  </si>
  <si>
    <t>Nicht zuteilbar</t>
  </si>
  <si>
    <t>Weiterbildung: Erfasst werden Studierende in Lehrgängen mit mindestens 60 ETCS.</t>
  </si>
  <si>
    <t>Nicht zuteilbar: Für Studierende in Deutschland sind keine Angaben zur Studienstufe verfügbar. Sie werden deshalb in der Kategorie "nicht zuteilbar" geführt.</t>
  </si>
  <si>
    <t>2013 (ESVG 95)</t>
  </si>
  <si>
    <t>2013 (ESVG 2010)</t>
  </si>
  <si>
    <t>Weiterbildungslehrgänge</t>
  </si>
  <si>
    <t>Andere Abschlüsse</t>
  </si>
  <si>
    <t>Total: Ab 2010 ist das Total der Absolventen tiefer, weil die Hochschule Liechtenstein als Universität anerkannt wurde.</t>
  </si>
  <si>
    <t>2009/10: Bei den Studierenden 2009/10 sind sechs Doktoranden und eine Doktorandin dabei. Diese waren an der Hochschule Liechtenstein immatrikuliert, die ein Jahr später als Universität anerkannt wurde.</t>
  </si>
  <si>
    <t xml:space="preserve">Universität Liechtenstein: Vor 2014/15 wurden die studentischen Mitarbeitenden komplett der Administration zugeteilt. Ab 2014/15 werden die studentischen Mitarbeitenden, die in den Lehrstühlen beschäftigt sind, den Assistenten und wissenschaftlichen Mitarbeitenden zugeordnet. Von den 34 studentischen Mitarbeitenden wurden 25 studentische Mitarbeitende neu zugeteilt.
</t>
  </si>
  <si>
    <t xml:space="preserve">Universität Liechtenstein: Vor 2014/15 wurden die studentischen Mitarbeitenden komplett der Administration zugeteilt. Ab 2014/15 werden die studentischen Mitarbeitenden, die in den Lehrstühlen beschäftigt sind, den Assistenten und wissenschaftlichen Mitarbeitenden zugeordnet.
</t>
  </si>
  <si>
    <t>Abschlüsse von Studierenden aus Liechtenstein an Universitäten nach Fachbereich (inkl. Weiterbildung)</t>
  </si>
  <si>
    <t>Schulpersonal an öffentlichen und privaten Schulen in VZÄ</t>
  </si>
  <si>
    <t>Gesundheit und Soziales: Ab 2013/14 wurde der Schwerpunkt Gesundheit in Gesundheit und Soziales umbenannt.</t>
  </si>
  <si>
    <t>Technik und Naturwissenschaften: Ab 2014/15 wurde der Schwerpunkt Technik in Technik und Naturwissenschaften umbenannt.</t>
  </si>
  <si>
    <t>Schulpersonal an öffentlichen und privaten Schulen nach Schulstufe in VZÄ</t>
  </si>
  <si>
    <t>Schulpersonal an Universitäten nach Personalkategorie in VZÄ</t>
  </si>
  <si>
    <t>Abschlüsse von Studierenden aus Liechtenstein an Fachhochschulen nach Fächergruppe (inkl. Weiterbildung)</t>
  </si>
  <si>
    <t>Studierende aus Liechtenstein an Fachhochschulen nach Studienstufe (inkl. Weiterbildung)</t>
  </si>
  <si>
    <t>Studierende aus Liechtenstein an Universitäten nach Studienstufe (inkl. Weiterbildung)</t>
  </si>
  <si>
    <t>ab dem Schuljahr 1960/61</t>
  </si>
  <si>
    <t>ab dem Schuljahr 2005/06</t>
  </si>
  <si>
    <t>ab dem Studienjahr 2005/06</t>
  </si>
  <si>
    <t>ab dem Lehrjahr 1970/71</t>
  </si>
  <si>
    <t>ab dem Kalenderjahr 2005</t>
  </si>
  <si>
    <t>ab dem Kalenderjahr 2004</t>
  </si>
  <si>
    <t>ab dem Kalenderjahr 2006</t>
  </si>
  <si>
    <t>ab dem Sommer 2002</t>
  </si>
  <si>
    <t>ab dem Schuljahr 2010/11</t>
  </si>
  <si>
    <t>ab dem Studienjahr 2010/11</t>
  </si>
  <si>
    <t>ab dem Rechnungsjahr 2004</t>
  </si>
  <si>
    <t>ab dem Rechnungsjahr 2009</t>
  </si>
  <si>
    <t>Abschlüsse von Studierenden aus Liechtenstein an Fachhochschulen 
nach Staatsangehörigkeit und Studienstufe (inkl. Weiterbildung)</t>
  </si>
  <si>
    <t>Abschlüsse von Studierenden aus Liechtenstein an Universitäten nach Staatsangehörigkeit und Studienstufe (inkl. Weiterbildung)</t>
  </si>
  <si>
    <t>Studierende an der Berufsmaturitätsschule Liechtenstein nach Schwerpunkt</t>
  </si>
  <si>
    <t>Berufsmaturitätsschule Liecht.</t>
  </si>
  <si>
    <t>2016/17</t>
  </si>
  <si>
    <t>Korrektur Mehrfach-anstellungen</t>
  </si>
  <si>
    <t xml:space="preserve">BNE in Mio.: Das aktuelle Jahr basiert auf einem provisorischen Wert aus der VGR und wird jeweils in der darauffolgenden Publikation mit dem definitiven Wert aktualisiert. </t>
  </si>
  <si>
    <t>Übriger Personalaufwand</t>
  </si>
  <si>
    <t>Übrige Dozierende</t>
  </si>
  <si>
    <t>Übrige
Dozierende</t>
  </si>
  <si>
    <t>Sonder- schule</t>
  </si>
  <si>
    <t>Studierende aus Liechtenstein an Berufsmaturitätsschulen</t>
  </si>
  <si>
    <t>BNE in Mio. CHF, Anteil am BNE in %: Im Zuge der VGR Revision 2014 wurde die Berechnung des BNE auf das Europäische System Volkswirtschaftlicher Gesamtrechnungen (ESVG 2010) umgestellt. Die Berechnung gemäss ESVG 2010 erfolgte erstmals für das 2013. Die Umstellung führte im Referenzjahr 2013 zu einer Zunahme des BNE von 16.3%. Das BNE und der darauf basierende Kennwert sind daher ab 2013 nicht mit den Vorjahren vergleichbar.</t>
  </si>
  <si>
    <t xml:space="preserve">Quelle: </t>
  </si>
  <si>
    <t>Öffentliche Ausgaben: Stabsstelle Finanzen</t>
  </si>
  <si>
    <t>Bruttonationaleinkommen (BNE): Volkswirtschaftliche Gesamtrechnung</t>
  </si>
  <si>
    <t>2017/18</t>
  </si>
  <si>
    <t>Personen</t>
  </si>
  <si>
    <t>2018/19</t>
  </si>
  <si>
    <t>Realschulen: Bei den Realschulen sind die Schulkinder der IKDaZ-Klasse dabei.</t>
  </si>
  <si>
    <t>Primarschulen: Bei den Primarschulen sind die Schulkinder der IKDaZ-Klasse dabei.</t>
  </si>
  <si>
    <t>Oberschule: Bei den Oberschulen ist auch das Schulpersonal des IKDaZ und der Timeout Schule enthalten.</t>
  </si>
  <si>
    <t>Realschule: Bei den Realschulen ist auch das Schulpersonal des IKDaZ enthalten.</t>
  </si>
  <si>
    <t xml:space="preserve">3 </t>
  </si>
  <si>
    <t>Berufsbildung: Umfasst die Ausgaben für die berufliche Grundbildung.</t>
  </si>
  <si>
    <t>Sekundarstufe II: Enthält die Ausgaben für das Freiwillige 10. Schuljahr, das Liechtensteinische Gymnasium 
(5.-7. Klasse) und die Berufsmaturitätsschule Liechtenstein.</t>
  </si>
  <si>
    <t>Quartärstufe: Umfasst Angebote der Erwachsenenbildung und der Liechtensteinischen Kunstschule.</t>
  </si>
  <si>
    <t>Für die Jahre 2002/03 bis 2016/17 gibt es Abweichungen zwischen den publizierten Daten in der Bildungsstatistik und dem Rechenschaftsbericht. In der Bildungsstatistik werden für diese Jahre durchschnittlich 2.4% bzw. 29 Lernende pro Jahr weniger ausgewiesen als im Rechenschaftsbericht. Grund hierfür war ein Fehler in den übermittelten Daten. Für das Jahr 2017/18 wurde der Wert korrigiert. Deshalb werden für das Jahr 2017/18 zwei Werte ausgewiesen. Ab 2017/18 stimmen die Werte in der Bildungsstatistik wieder mit dem Rechenschaftsbericht überein.</t>
  </si>
  <si>
    <t>Sekundarstufe I und Sekundarstufe II: Ab 2014 wird das Freiwillige 10. Schuljahr der Sekundarstufe II zugerechnet, vorher war es der Sekundarstufe I zugeteilt. Die Zeitreihe wurde entsprechend angepasst.</t>
  </si>
  <si>
    <t>Weitere Ausgaben: Hier sind unter anderem die Ausgaben für Sonderschulen, Tagesstrukturen, die Liechtensteinische 
Musikschule, Beiträge an Fachhochschulen und Universitäten im Ausland, Ausgaben für die Grundlagenforschung, 
der höheren Berufsbildung, Stipendien sowie die Investitionskosten enthalten.</t>
  </si>
  <si>
    <t>2019/20</t>
  </si>
  <si>
    <t>Gesundheit und 
Soziales</t>
  </si>
  <si>
    <t>9.4 Abschlüsse</t>
  </si>
  <si>
    <t>2020/21</t>
  </si>
  <si>
    <t>Internationale Akademie für Philosophie im Fürstentum Liechtenstein: Für das Studienjahr 2020/21 wurde per 21.12.2000 kein Schulpersonal an der Internationale Akademie für Philosophie im Fürstentum Liechtenstein registriert.</t>
  </si>
  <si>
    <t>Abschlüsse in Liechtenstein auf der Sekundarstufe II (allgemeine Ausbildung) nach Geschlecht und Wohnsitz</t>
  </si>
  <si>
    <t>Bevölkerung in Liechtenstein per 31.12.2020.</t>
  </si>
  <si>
    <t>Gestalten und Kunst: Ab 2014/15 wurde der Schwerpunkt Gestalten in Medien und Gestalten umbenannt. Ab 2018/19 wurde der Schwerpunkt Medien und Gestalten in Gestalten und Kunst umbenannt.</t>
  </si>
  <si>
    <t>Gestalten und 
Kunst</t>
  </si>
  <si>
    <t>Technik und 
Naturwissenschaften</t>
  </si>
  <si>
    <t>Tab_9_1_1</t>
  </si>
  <si>
    <t>Tab_9_1_2</t>
  </si>
  <si>
    <t>Tab_9_1_3</t>
  </si>
  <si>
    <t>Tab_9_1_4</t>
  </si>
  <si>
    <t>Tab_9_2_1</t>
  </si>
  <si>
    <t>Tab_9_3_1</t>
  </si>
  <si>
    <t>Tab_9_3_2</t>
  </si>
  <si>
    <t>Tab_9_3_3</t>
  </si>
  <si>
    <t>9.4 Abschlussprüfungen</t>
  </si>
  <si>
    <t>Tab_9_4_1</t>
  </si>
  <si>
    <t>Abschlüsse in Liechtenstein auf der Sekundarstufe II (allgemeine Ausbildung) nach Geschlecht und Staatsangehörigkeit</t>
  </si>
  <si>
    <t>Tab_9_4_2</t>
  </si>
  <si>
    <t>Tab_9_4_3</t>
  </si>
  <si>
    <t>Tab_9_4_4</t>
  </si>
  <si>
    <t>Tab_9_4_5</t>
  </si>
  <si>
    <t>Tab_9_4_6</t>
  </si>
  <si>
    <t>Tab_9_4_7</t>
  </si>
  <si>
    <t>Tab_9_4_8</t>
  </si>
  <si>
    <t>Tab_9_5_1</t>
  </si>
  <si>
    <t>Tab_9_5_2</t>
  </si>
  <si>
    <t>Tab_9_6_1</t>
  </si>
  <si>
    <t>Tab_9_6_2</t>
  </si>
  <si>
    <t>Tab_9_6_3</t>
  </si>
  <si>
    <t>Tab_9_6_4</t>
  </si>
  <si>
    <t>Tab_9_6_5</t>
  </si>
  <si>
    <t>Tab_9_6_6</t>
  </si>
  <si>
    <t>Tab_9_7_1</t>
  </si>
  <si>
    <t>Tab_9_7_2</t>
  </si>
  <si>
    <t>Tab_9_7_3</t>
  </si>
  <si>
    <t>© Amt für Statistik am 3. März 2022 / Bildungsstatistik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</si>
</sst>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43" formatCode="_ * #,##0.00_ ;_ * \-#,##0.00_ ;_ * &quot;-&quot;??_ ;_ @_ "/>
    <numFmt numFmtId="164" formatCode="_ &quot;SFr.&quot;\ * #,##0.00_ ;_ &quot;SFr.&quot;\ * \-#,##0.00_ ;_ &quot;SFr.&quot;\ * &quot;-&quot;??_ ;_ @_ "/>
    <numFmt numFmtId="165" formatCode="#,##0.0"/>
    <numFmt numFmtId="166" formatCode="0.0"/>
    <numFmt numFmtId="167" formatCode="_ [$€-2]\ * #,##0.00_ ;_ [$€-2]\ * \-#,##0.00_ ;_ [$€-2]\ * &quot;-&quot;??_ "/>
    <numFmt numFmtId="168" formatCode="_ * ###0_ ;_ * \-###0_ ;_ * &quot;-&quot;_ ;_ @_ "/>
    <numFmt numFmtId="169" formatCode="0_ ;\-0\ "/>
    <numFmt numFmtId="170" formatCode="_-* #,##0_-;\-* #,##0_-;_-* &quot;-&quot;_-;_-@_-"/>
    <numFmt numFmtId="171" formatCode="_ * #,##0.0_ ;_ * \-#,##0.0_ ;_ * &quot;-&quot;??_ ;_ @_ "/>
    <numFmt numFmtId="172" formatCode="###\ ###\ ###"/>
    <numFmt numFmtId="173" formatCode="_ * #,##0;_ * \-#,##0;_ * &quot;-&quot;;_ @"/>
    <numFmt numFmtId="174" formatCode="##,##0;\-##,##0;&quot;-&quot;;* @"/>
    <numFmt numFmtId="175" formatCode="#\ ###;0;0\ "/>
    <numFmt numFmtId="176" formatCode="_(* #,##0.00_);_(* \(#,##0.00\);_(* &quot;-&quot;??_);_(@_)"/>
    <numFmt numFmtId="177" formatCode="_-* #,##0.00_-;\-* #,##0.00_-;_-* &quot;-&quot;??_-;_-@_-"/>
    <numFmt numFmtId="178" formatCode="_(* #,##0_);_(* \(#,##0\);_(* &quot;-&quot;_);_(@_)"/>
    <numFmt numFmtId="179" formatCode="0.000"/>
  </numFmts>
  <fonts count="185">
    <font>
      <sz val="10"/>
      <name val="Arial"/>
    </font>
    <font>
      <sz val="11"/>
      <color indexed="8"/>
      <name val="Calibri"/>
      <family val="2"/>
    </font>
    <font>
      <sz val="10"/>
      <name val="Arial"/>
      <family val="2"/>
    </font>
    <font>
      <sz val="8"/>
      <name val="Arial"/>
      <family val="2"/>
    </font>
    <font>
      <b/>
      <sz val="12"/>
      <name val="Arial"/>
      <family val="2"/>
    </font>
    <font>
      <b/>
      <sz val="10"/>
      <color indexed="23"/>
      <name val="Arial"/>
      <family val="2"/>
    </font>
    <font>
      <b/>
      <sz val="10"/>
      <name val="Arial"/>
      <family val="2"/>
    </font>
    <font>
      <sz val="10"/>
      <name val="Arial"/>
      <family val="2"/>
    </font>
    <font>
      <b/>
      <sz val="20"/>
      <name val="Arial"/>
      <family val="2"/>
    </font>
    <font>
      <b/>
      <sz val="10"/>
      <color indexed="8"/>
      <name val="Arial"/>
      <family val="2"/>
    </font>
    <font>
      <b/>
      <sz val="10"/>
      <name val="Arial"/>
      <family val="2"/>
    </font>
    <font>
      <sz val="10"/>
      <name val="Arial"/>
      <family val="2"/>
    </font>
    <font>
      <b/>
      <sz val="10"/>
      <color indexed="23"/>
      <name val="Arial"/>
      <family val="2"/>
    </font>
    <font>
      <sz val="10"/>
      <name val="Arial"/>
      <family val="2"/>
    </font>
    <font>
      <i/>
      <sz val="10"/>
      <name val="Arial"/>
      <family val="2"/>
    </font>
    <font>
      <sz val="10"/>
      <color indexed="8"/>
      <name val="Arial"/>
      <family val="2"/>
    </font>
    <font>
      <sz val="10"/>
      <name val="Arial"/>
      <family val="2"/>
    </font>
    <font>
      <sz val="11"/>
      <color indexed="8"/>
      <name val="Arial"/>
      <family val="2"/>
    </font>
    <font>
      <sz val="11"/>
      <color indexed="9"/>
      <name val="Arial"/>
      <family val="2"/>
    </font>
    <font>
      <b/>
      <sz val="11"/>
      <color indexed="63"/>
      <name val="Arial"/>
      <family val="2"/>
    </font>
    <font>
      <b/>
      <sz val="11"/>
      <color indexed="10"/>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19"/>
      <name val="Arial"/>
      <family val="2"/>
    </font>
    <font>
      <sz val="11"/>
      <color indexed="20"/>
      <name val="Arial"/>
      <family val="2"/>
    </font>
    <font>
      <b/>
      <sz val="18"/>
      <color indexed="62"/>
      <name val="Cambria"/>
      <family val="2"/>
    </font>
    <font>
      <b/>
      <sz val="15"/>
      <color indexed="62"/>
      <name val="Arial"/>
      <family val="2"/>
    </font>
    <font>
      <b/>
      <sz val="13"/>
      <color indexed="62"/>
      <name val="Arial"/>
      <family val="2"/>
    </font>
    <font>
      <b/>
      <sz val="11"/>
      <color indexed="62"/>
      <name val="Arial"/>
      <family val="2"/>
    </font>
    <font>
      <sz val="11"/>
      <color indexed="10"/>
      <name val="Arial"/>
      <family val="2"/>
    </font>
    <font>
      <b/>
      <sz val="11"/>
      <color indexed="9"/>
      <name val="Arial"/>
      <family val="2"/>
    </font>
    <font>
      <sz val="10"/>
      <color indexed="9"/>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u/>
      <sz val="10"/>
      <color indexed="12"/>
      <name val="Arial"/>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MS Sans Serif"/>
      <family val="2"/>
    </font>
    <font>
      <i/>
      <sz val="10.4"/>
      <color indexed="8"/>
      <name val="Arial"/>
      <family val="2"/>
    </font>
    <font>
      <sz val="10"/>
      <name val="Tahoma"/>
      <family val="2"/>
    </font>
    <font>
      <sz val="12"/>
      <name val="Times New Roman"/>
      <family val="1"/>
    </font>
    <font>
      <sz val="10"/>
      <color indexed="10"/>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b/>
      <sz val="8"/>
      <name val="Arial"/>
      <family val="2"/>
    </font>
    <font>
      <sz val="10"/>
      <name val="Arial"/>
      <family val="2"/>
    </font>
    <font>
      <u/>
      <sz val="10"/>
      <color indexed="12"/>
      <name val="Arial"/>
      <family val="2"/>
    </font>
    <font>
      <sz val="11"/>
      <color indexed="14"/>
      <name val="Calibri"/>
      <family val="2"/>
    </font>
    <font>
      <b/>
      <sz val="15"/>
      <color indexed="62"/>
      <name val="Calibri"/>
      <family val="2"/>
    </font>
    <font>
      <b/>
      <sz val="13"/>
      <color indexed="62"/>
      <name val="Calibri"/>
      <family val="2"/>
    </font>
    <font>
      <b/>
      <sz val="11"/>
      <color indexed="62"/>
      <name val="Calibri"/>
      <family val="2"/>
    </font>
    <font>
      <sz val="12"/>
      <name val="MetaPlusNormal"/>
    </font>
    <font>
      <u/>
      <sz val="12"/>
      <color indexed="12"/>
      <name val="MetaPlusNormal"/>
    </font>
    <font>
      <sz val="10"/>
      <name val="Verdana"/>
      <family val="2"/>
    </font>
    <font>
      <u/>
      <sz val="10"/>
      <name val="Arial"/>
      <family val="2"/>
    </font>
    <font>
      <sz val="11"/>
      <color indexed="8"/>
      <name val="Calibri"/>
      <family val="2"/>
    </font>
    <font>
      <sz val="11"/>
      <color indexed="8"/>
      <name val="Arial"/>
      <family val="2"/>
    </font>
    <font>
      <sz val="11"/>
      <color indexed="8"/>
      <name val="Frutiger LT Pro 55 Standard"/>
      <family val="2"/>
    </font>
    <font>
      <sz val="10"/>
      <color indexed="8"/>
      <name val="Arial"/>
      <family val="2"/>
    </font>
    <font>
      <sz val="11"/>
      <color indexed="8"/>
      <name val="Calibri"/>
      <family val="2"/>
    </font>
    <font>
      <sz val="10"/>
      <color indexed="8"/>
      <name val="Arial"/>
      <family val="2"/>
    </font>
    <font>
      <sz val="11"/>
      <color indexed="8"/>
      <name val="Calibri"/>
      <family val="2"/>
    </font>
    <font>
      <sz val="10"/>
      <name val="Calibri"/>
      <family val="2"/>
    </font>
    <font>
      <b/>
      <sz val="10"/>
      <color indexed="8"/>
      <name val="Arial"/>
      <family val="2"/>
    </font>
    <font>
      <sz val="9"/>
      <color indexed="8"/>
      <name val="Calibri"/>
      <family val="2"/>
    </font>
    <font>
      <sz val="9"/>
      <color indexed="8"/>
      <name val="Calibri"/>
      <family val="2"/>
    </font>
    <font>
      <sz val="12"/>
      <color indexed="8"/>
      <name val="Trebuchet MS"/>
      <family val="2"/>
    </font>
    <font>
      <sz val="10"/>
      <name val="Arial"/>
      <family val="2"/>
    </font>
    <font>
      <sz val="11"/>
      <name val="Arial"/>
      <family val="2"/>
    </font>
    <font>
      <sz val="10"/>
      <name val="MS Sans"/>
    </font>
    <font>
      <sz val="10"/>
      <name val="Times New Roman"/>
      <family val="1"/>
    </font>
    <font>
      <u/>
      <sz val="8"/>
      <color indexed="12"/>
      <name val="Arial"/>
      <family val="2"/>
    </font>
    <font>
      <u/>
      <sz val="10"/>
      <color indexed="12"/>
      <name val="Arial"/>
      <family val="2"/>
    </font>
    <font>
      <sz val="11"/>
      <color theme="1"/>
      <name val="Calibri"/>
      <family val="2"/>
      <scheme val="minor"/>
    </font>
    <font>
      <sz val="11"/>
      <color theme="1"/>
      <name val="Frutiger LT Pro 55 Standard"/>
      <family val="2"/>
    </font>
    <font>
      <sz val="10"/>
      <color theme="1"/>
      <name val="Arial"/>
      <family val="2"/>
    </font>
    <font>
      <sz val="11"/>
      <color theme="1"/>
      <name val="Arial"/>
      <family val="2"/>
    </font>
    <font>
      <sz val="11"/>
      <color theme="0"/>
      <name val="Calibri"/>
      <family val="2"/>
      <scheme val="minor"/>
    </font>
    <font>
      <sz val="10"/>
      <color theme="0"/>
      <name val="Arial"/>
      <family val="2"/>
    </font>
    <font>
      <sz val="11"/>
      <color theme="0"/>
      <name val="Frutiger LT Pro 55 Standard"/>
      <family val="2"/>
    </font>
    <font>
      <sz val="11"/>
      <color theme="0"/>
      <name val="Arial"/>
      <family val="2"/>
    </font>
    <font>
      <b/>
      <sz val="11"/>
      <color rgb="FF3F3F3F"/>
      <name val="Calibri"/>
      <family val="2"/>
      <scheme val="minor"/>
    </font>
    <font>
      <b/>
      <sz val="10"/>
      <color rgb="FF3F3F3F"/>
      <name val="Arial"/>
      <family val="2"/>
    </font>
    <font>
      <b/>
      <sz val="11"/>
      <color rgb="FF3F3F3F"/>
      <name val="Frutiger LT Pro 55 Standard"/>
      <family val="2"/>
    </font>
    <font>
      <b/>
      <sz val="11"/>
      <color rgb="FF3F3F3F"/>
      <name val="Arial"/>
      <family val="2"/>
    </font>
    <font>
      <b/>
      <sz val="11"/>
      <color rgb="FFFA7D00"/>
      <name val="Calibri"/>
      <family val="2"/>
      <scheme val="minor"/>
    </font>
    <font>
      <b/>
      <sz val="10"/>
      <color rgb="FFFA7D00"/>
      <name val="Arial"/>
      <family val="2"/>
    </font>
    <font>
      <b/>
      <sz val="11"/>
      <color rgb="FFFA7D00"/>
      <name val="Frutiger LT Pro 55 Standard"/>
      <family val="2"/>
    </font>
    <font>
      <b/>
      <sz val="11"/>
      <color rgb="FFFA7D00"/>
      <name val="Arial"/>
      <family val="2"/>
    </font>
    <font>
      <u/>
      <sz val="11"/>
      <color rgb="FF800080"/>
      <name val="Calibri"/>
      <family val="2"/>
      <scheme val="minor"/>
    </font>
    <font>
      <u/>
      <sz val="11"/>
      <color rgb="FF800080"/>
      <name val="Frutiger LT Pro 55 Standard"/>
      <family val="2"/>
    </font>
    <font>
      <sz val="11"/>
      <color rgb="FF3F3F76"/>
      <name val="Calibri"/>
      <family val="2"/>
      <scheme val="minor"/>
    </font>
    <font>
      <sz val="10"/>
      <color rgb="FF3F3F76"/>
      <name val="Arial"/>
      <family val="2"/>
    </font>
    <font>
      <sz val="11"/>
      <color rgb="FF3F3F76"/>
      <name val="Frutiger LT Pro 55 Standard"/>
      <family val="2"/>
    </font>
    <font>
      <sz val="11"/>
      <color rgb="FF3F3F76"/>
      <name val="Arial"/>
      <family val="2"/>
    </font>
    <font>
      <b/>
      <sz val="11"/>
      <color theme="1"/>
      <name val="Calibri"/>
      <family val="2"/>
      <scheme val="minor"/>
    </font>
    <font>
      <b/>
      <sz val="10"/>
      <color theme="1"/>
      <name val="Arial"/>
      <family val="2"/>
    </font>
    <font>
      <b/>
      <sz val="11"/>
      <color theme="1"/>
      <name val="Frutiger LT Pro 55 Standard"/>
      <family val="2"/>
    </font>
    <font>
      <b/>
      <sz val="11"/>
      <color theme="1"/>
      <name val="Arial"/>
      <family val="2"/>
    </font>
    <font>
      <i/>
      <sz val="11"/>
      <color rgb="FF7F7F7F"/>
      <name val="Calibri"/>
      <family val="2"/>
      <scheme val="minor"/>
    </font>
    <font>
      <i/>
      <sz val="10"/>
      <color rgb="FF7F7F7F"/>
      <name val="Arial"/>
      <family val="2"/>
    </font>
    <font>
      <i/>
      <sz val="11"/>
      <color rgb="FF7F7F7F"/>
      <name val="Frutiger LT Pro 55 Standard"/>
      <family val="2"/>
    </font>
    <font>
      <i/>
      <sz val="11"/>
      <color rgb="FF7F7F7F"/>
      <name val="Arial"/>
      <family val="2"/>
    </font>
    <font>
      <sz val="11"/>
      <color rgb="FF006100"/>
      <name val="Calibri"/>
      <family val="2"/>
      <scheme val="minor"/>
    </font>
    <font>
      <sz val="10"/>
      <color rgb="FF006100"/>
      <name val="Arial"/>
      <family val="2"/>
    </font>
    <font>
      <sz val="11"/>
      <color rgb="FF006100"/>
      <name val="Frutiger LT Pro 55 Standard"/>
      <family val="2"/>
    </font>
    <font>
      <sz val="11"/>
      <color rgb="FF006100"/>
      <name val="Arial"/>
      <family val="2"/>
    </font>
    <font>
      <u/>
      <sz val="10"/>
      <color theme="10"/>
      <name val="Arial"/>
      <family val="2"/>
    </font>
    <font>
      <u/>
      <sz val="11"/>
      <color rgb="FF0000FF"/>
      <name val="Calibri"/>
      <family val="2"/>
      <scheme val="minor"/>
    </font>
    <font>
      <u/>
      <sz val="11"/>
      <color rgb="FF0000FF"/>
      <name val="Frutiger LT Pro 55 Standard"/>
      <family val="2"/>
    </font>
    <font>
      <u/>
      <sz val="11"/>
      <color theme="10"/>
      <name val="Calibri"/>
      <family val="2"/>
      <scheme val="minor"/>
    </font>
    <font>
      <u/>
      <sz val="11"/>
      <color theme="10"/>
      <name val="Arial"/>
      <family val="2"/>
    </font>
    <font>
      <sz val="11"/>
      <color rgb="FF9C6500"/>
      <name val="Calibri"/>
      <family val="2"/>
      <scheme val="minor"/>
    </font>
    <font>
      <sz val="10"/>
      <color rgb="FF9C6500"/>
      <name val="Arial"/>
      <family val="2"/>
    </font>
    <font>
      <sz val="11"/>
      <color rgb="FF9C6500"/>
      <name val="Frutiger LT Pro 55 Standard"/>
      <family val="2"/>
    </font>
    <font>
      <sz val="11"/>
      <color rgb="FF9C6500"/>
      <name val="Arial"/>
      <family val="2"/>
    </font>
    <font>
      <sz val="11"/>
      <color rgb="FF9C0006"/>
      <name val="Calibri"/>
      <family val="2"/>
      <scheme val="minor"/>
    </font>
    <font>
      <sz val="10"/>
      <color rgb="FF9C0006"/>
      <name val="Arial"/>
      <family val="2"/>
    </font>
    <font>
      <sz val="11"/>
      <color rgb="FF9C0006"/>
      <name val="Frutiger LT Pro 55 Standard"/>
      <family val="2"/>
    </font>
    <font>
      <sz val="11"/>
      <color rgb="FF9C0006"/>
      <name val="Arial"/>
      <family val="2"/>
    </font>
    <font>
      <sz val="10"/>
      <color rgb="FF000000"/>
      <name val="Arial"/>
      <family val="2"/>
    </font>
    <font>
      <sz val="12"/>
      <color theme="1"/>
      <name val="Calibri"/>
      <family val="2"/>
    </font>
    <font>
      <sz val="11"/>
      <color theme="1"/>
      <name val="Calibri"/>
      <family val="2"/>
    </font>
    <font>
      <sz val="11"/>
      <color rgb="FF000000"/>
      <name val="Calibri"/>
      <family val="2"/>
    </font>
    <font>
      <sz val="11"/>
      <color rgb="FF000000"/>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5"/>
      <color theme="3"/>
      <name val="Frutiger LT Pro 55 Standard"/>
      <family val="2"/>
    </font>
    <font>
      <b/>
      <sz val="13"/>
      <color theme="3"/>
      <name val="Calibri"/>
      <family val="2"/>
      <scheme val="minor"/>
    </font>
    <font>
      <b/>
      <sz val="13"/>
      <color theme="3"/>
      <name val="Arial"/>
      <family val="2"/>
    </font>
    <font>
      <b/>
      <sz val="13"/>
      <color theme="3"/>
      <name val="Frutiger LT Pro 55 Standard"/>
      <family val="2"/>
    </font>
    <font>
      <b/>
      <sz val="11"/>
      <color theme="3"/>
      <name val="Calibri"/>
      <family val="2"/>
      <scheme val="minor"/>
    </font>
    <font>
      <b/>
      <sz val="11"/>
      <color theme="3"/>
      <name val="Arial"/>
      <family val="2"/>
    </font>
    <font>
      <b/>
      <sz val="11"/>
      <color theme="3"/>
      <name val="Frutiger LT Pro 55 Standard"/>
      <family val="2"/>
    </font>
    <font>
      <sz val="18"/>
      <color theme="3"/>
      <name val="Cambria"/>
      <family val="2"/>
      <scheme val="major"/>
    </font>
    <font>
      <sz val="11"/>
      <color rgb="FFFA7D00"/>
      <name val="Calibri"/>
      <family val="2"/>
      <scheme val="minor"/>
    </font>
    <font>
      <sz val="10"/>
      <color rgb="FFFA7D00"/>
      <name val="Arial"/>
      <family val="2"/>
    </font>
    <font>
      <sz val="11"/>
      <color rgb="FFFA7D00"/>
      <name val="Frutiger LT Pro 55 Standard"/>
      <family val="2"/>
    </font>
    <font>
      <sz val="11"/>
      <color rgb="FFFA7D00"/>
      <name val="Arial"/>
      <family val="2"/>
    </font>
    <font>
      <sz val="11"/>
      <color rgb="FFFF0000"/>
      <name val="Calibri"/>
      <family val="2"/>
      <scheme val="minor"/>
    </font>
    <font>
      <sz val="10"/>
      <color rgb="FFFF0000"/>
      <name val="Arial"/>
      <family val="2"/>
    </font>
    <font>
      <sz val="11"/>
      <color rgb="FFFF0000"/>
      <name val="Frutiger LT Pro 55 Standard"/>
      <family val="2"/>
    </font>
    <font>
      <sz val="11"/>
      <color rgb="FFFF0000"/>
      <name val="Arial"/>
      <family val="2"/>
    </font>
    <font>
      <b/>
      <sz val="11"/>
      <color theme="0"/>
      <name val="Calibri"/>
      <family val="2"/>
      <scheme val="minor"/>
    </font>
    <font>
      <b/>
      <sz val="10"/>
      <color theme="0"/>
      <name val="Arial"/>
      <family val="2"/>
    </font>
    <font>
      <b/>
      <sz val="11"/>
      <color theme="0"/>
      <name val="Frutiger LT Pro 55 Standard"/>
      <family val="2"/>
    </font>
    <font>
      <b/>
      <sz val="11"/>
      <color theme="0"/>
      <name val="Arial"/>
      <family val="2"/>
    </font>
    <font>
      <u/>
      <sz val="8"/>
      <color rgb="FF0070C0"/>
      <name val="Arial"/>
      <family val="2"/>
    </font>
    <font>
      <sz val="10"/>
      <color theme="0" tint="-0.499984740745262"/>
      <name val="Arial"/>
      <family val="2"/>
    </font>
  </fonts>
  <fills count="67">
    <fill>
      <patternFill patternType="none"/>
    </fill>
    <fill>
      <patternFill patternType="gray125"/>
    </fill>
    <fill>
      <patternFill patternType="solid">
        <fgColor indexed="31"/>
      </patternFill>
    </fill>
    <fill>
      <patternFill patternType="solid">
        <fgColor indexed="44"/>
      </patternFill>
    </fill>
    <fill>
      <patternFill patternType="solid">
        <fgColor indexed="9"/>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55"/>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19"/>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9" tint="0.39997558519241921"/>
        <bgColor indexed="64"/>
      </patternFill>
    </fill>
  </fills>
  <borders count="4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49"/>
      </top>
      <bottom style="double">
        <color indexed="49"/>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49"/>
      </bottom>
      <diagonal/>
    </border>
    <border>
      <left/>
      <right/>
      <top/>
      <bottom style="medium">
        <color indexed="49"/>
      </bottom>
      <diagonal/>
    </border>
    <border>
      <left/>
      <right/>
      <top style="thin">
        <color indexed="64"/>
      </top>
      <bottom/>
      <diagonal/>
    </border>
    <border>
      <left/>
      <right/>
      <top/>
      <bottom style="thin">
        <color indexed="53"/>
      </bottom>
      <diagonal/>
    </border>
    <border>
      <left/>
      <right/>
      <top style="thin">
        <color indexed="53"/>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8"/>
      </top>
      <bottom/>
      <diagonal/>
    </border>
    <border>
      <left/>
      <right/>
      <top style="medium">
        <color indexed="53"/>
      </top>
      <bottom/>
      <diagonal/>
    </border>
    <border>
      <left style="thin">
        <color indexed="64"/>
      </left>
      <right/>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theme="9" tint="-0.249977111117893"/>
      </bottom>
      <diagonal/>
    </border>
  </borders>
  <cellStyleXfs count="2439">
    <xf numFmtId="0" fontId="0" fillId="0" borderId="0"/>
    <xf numFmtId="0" fontId="108" fillId="35" borderId="0" applyNumberFormat="0" applyBorder="0" applyAlignment="0" applyProtection="0"/>
    <xf numFmtId="0" fontId="15" fillId="3"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9"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 fillId="4"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10"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5" fillId="3"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11"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15" fillId="3" borderId="0" applyNumberFormat="0" applyBorder="0" applyAlignment="0" applyProtection="0"/>
    <xf numFmtId="0" fontId="109" fillId="35" borderId="0" applyNumberFormat="0" applyBorder="0" applyAlignment="0" applyProtection="0"/>
    <xf numFmtId="0" fontId="108" fillId="35" borderId="0" applyNumberFormat="0" applyBorder="0" applyAlignment="0" applyProtection="0"/>
    <xf numFmtId="0" fontId="108" fillId="36" borderId="0" applyNumberFormat="0" applyBorder="0" applyAlignment="0" applyProtection="0"/>
    <xf numFmtId="0" fontId="15" fillId="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9"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 fillId="4"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10"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5" fillId="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11"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08" fillId="36" borderId="0" applyNumberFormat="0" applyBorder="0" applyAlignment="0" applyProtection="0"/>
    <xf numFmtId="0" fontId="15" fillId="6" borderId="0" applyNumberFormat="0" applyBorder="0" applyAlignment="0" applyProtection="0"/>
    <xf numFmtId="0" fontId="109" fillId="36" borderId="0" applyNumberFormat="0" applyBorder="0" applyAlignment="0" applyProtection="0"/>
    <xf numFmtId="0" fontId="108" fillId="36" borderId="0" applyNumberFormat="0" applyBorder="0" applyAlignment="0" applyProtection="0"/>
    <xf numFmtId="0" fontId="108" fillId="37" borderId="0" applyNumberFormat="0" applyBorder="0" applyAlignment="0" applyProtection="0"/>
    <xf numFmtId="0" fontId="15" fillId="8"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9"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 fillId="4"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10"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5" fillId="8"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11"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08" fillId="37" borderId="0" applyNumberFormat="0" applyBorder="0" applyAlignment="0" applyProtection="0"/>
    <xf numFmtId="0" fontId="15" fillId="8" borderId="0" applyNumberFormat="0" applyBorder="0" applyAlignment="0" applyProtection="0"/>
    <xf numFmtId="0" fontId="109" fillId="37" borderId="0" applyNumberFormat="0" applyBorder="0" applyAlignment="0" applyProtection="0"/>
    <xf numFmtId="0" fontId="108" fillId="37" borderId="0" applyNumberFormat="0" applyBorder="0" applyAlignment="0" applyProtection="0"/>
    <xf numFmtId="0" fontId="108" fillId="38" borderId="0" applyNumberFormat="0" applyBorder="0" applyAlignment="0" applyProtection="0"/>
    <xf numFmtId="0" fontId="15" fillId="10"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9"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 fillId="4"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10"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5" fillId="10"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11"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5" fillId="10" borderId="0" applyNumberFormat="0" applyBorder="0" applyAlignment="0" applyProtection="0"/>
    <xf numFmtId="0" fontId="109" fillId="38" borderId="0" applyNumberFormat="0" applyBorder="0" applyAlignment="0" applyProtection="0"/>
    <xf numFmtId="0" fontId="108" fillId="38" borderId="0" applyNumberFormat="0" applyBorder="0" applyAlignment="0" applyProtection="0"/>
    <xf numFmtId="0" fontId="108" fillId="39" borderId="0" applyNumberFormat="0" applyBorder="0" applyAlignment="0" applyProtection="0"/>
    <xf numFmtId="0" fontId="15" fillId="11"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9"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 fillId="12"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10"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5" fillId="11"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11"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5" fillId="11" borderId="0" applyNumberFormat="0" applyBorder="0" applyAlignment="0" applyProtection="0"/>
    <xf numFmtId="0" fontId="109" fillId="39" borderId="0" applyNumberFormat="0" applyBorder="0" applyAlignment="0" applyProtection="0"/>
    <xf numFmtId="0" fontId="108" fillId="39" borderId="0" applyNumberFormat="0" applyBorder="0" applyAlignment="0" applyProtection="0"/>
    <xf numFmtId="0" fontId="108" fillId="40" borderId="0" applyNumberFormat="0" applyBorder="0" applyAlignment="0" applyProtection="0"/>
    <xf numFmtId="0" fontId="15" fillId="8"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9"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 fillId="12"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10"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5" fillId="8"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11"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5" fillId="8" borderId="0" applyNumberFormat="0" applyBorder="0" applyAlignment="0" applyProtection="0"/>
    <xf numFmtId="0" fontId="109" fillId="40" borderId="0" applyNumberFormat="0" applyBorder="0" applyAlignment="0" applyProtection="0"/>
    <xf numFmtId="0" fontId="108" fillId="40" borderId="0" applyNumberFormat="0" applyBorder="0" applyAlignment="0" applyProtection="0"/>
    <xf numFmtId="0" fontId="15" fillId="2" borderId="0" applyNumberFormat="0" applyBorder="0" applyAlignment="0" applyProtection="0"/>
    <xf numFmtId="0" fontId="17" fillId="3" borderId="0" applyNumberFormat="0" applyBorder="0" applyAlignment="0" applyProtection="0"/>
    <xf numFmtId="0" fontId="15" fillId="5" borderId="0" applyNumberFormat="0" applyBorder="0" applyAlignment="0" applyProtection="0"/>
    <xf numFmtId="0" fontId="17" fillId="6" borderId="0" applyNumberFormat="0" applyBorder="0" applyAlignment="0" applyProtection="0"/>
    <xf numFmtId="0" fontId="15" fillId="7" borderId="0" applyNumberFormat="0" applyBorder="0" applyAlignment="0" applyProtection="0"/>
    <xf numFmtId="0" fontId="17" fillId="8" borderId="0" applyNumberFormat="0" applyBorder="0" applyAlignment="0" applyProtection="0"/>
    <xf numFmtId="0" fontId="15" fillId="9" borderId="0" applyNumberFormat="0" applyBorder="0" applyAlignment="0" applyProtection="0"/>
    <xf numFmtId="0" fontId="17" fillId="10" borderId="0" applyNumberFormat="0" applyBorder="0" applyAlignment="0" applyProtection="0"/>
    <xf numFmtId="0" fontId="15" fillId="11" borderId="0" applyNumberFormat="0" applyBorder="0" applyAlignment="0" applyProtection="0"/>
    <xf numFmtId="0" fontId="17" fillId="11" borderId="0" applyNumberFormat="0" applyBorder="0" applyAlignment="0" applyProtection="0"/>
    <xf numFmtId="0" fontId="15" fillId="10" borderId="0" applyNumberFormat="0" applyBorder="0" applyAlignment="0" applyProtection="0"/>
    <xf numFmtId="0" fontId="17" fillId="8" borderId="0" applyNumberFormat="0" applyBorder="0" applyAlignment="0" applyProtection="0"/>
    <xf numFmtId="0" fontId="17" fillId="3" borderId="0" applyNumberFormat="0" applyBorder="0" applyAlignment="0" applyProtection="0"/>
    <xf numFmtId="0" fontId="1" fillId="2" borderId="0" applyNumberFormat="0" applyBorder="0" applyAlignment="0" applyProtection="0"/>
    <xf numFmtId="0" fontId="1" fillId="4" borderId="0" applyNumberFormat="0" applyBorder="0" applyAlignment="0" applyProtection="0"/>
    <xf numFmtId="0" fontId="17" fillId="6"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7" fillId="8"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7" fillId="10"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7" fillId="8" borderId="0" applyNumberFormat="0" applyBorder="0" applyAlignment="0" applyProtection="0"/>
    <xf numFmtId="0" fontId="1" fillId="10" borderId="0" applyNumberFormat="0" applyBorder="0" applyAlignment="0" applyProtection="0"/>
    <xf numFmtId="0" fontId="108" fillId="41" borderId="0" applyNumberFormat="0" applyBorder="0" applyAlignment="0" applyProtection="0"/>
    <xf numFmtId="0" fontId="15" fillId="1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9"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 fillId="4"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10"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5" fillId="1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11"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5" fillId="11" borderId="0" applyNumberFormat="0" applyBorder="0" applyAlignment="0" applyProtection="0"/>
    <xf numFmtId="0" fontId="109" fillId="41" borderId="0" applyNumberFormat="0" applyBorder="0" applyAlignment="0" applyProtection="0"/>
    <xf numFmtId="0" fontId="108" fillId="41" borderId="0" applyNumberFormat="0" applyBorder="0" applyAlignment="0" applyProtection="0"/>
    <xf numFmtId="0" fontId="108" fillId="42" borderId="0" applyNumberFormat="0" applyBorder="0" applyAlignment="0" applyProtection="0"/>
    <xf numFmtId="0" fontId="15" fillId="6"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9"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 fillId="4"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10"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5" fillId="6"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11"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5" fillId="6" borderId="0" applyNumberFormat="0" applyBorder="0" applyAlignment="0" applyProtection="0"/>
    <xf numFmtId="0" fontId="109" fillId="42" borderId="0" applyNumberFormat="0" applyBorder="0" applyAlignment="0" applyProtection="0"/>
    <xf numFmtId="0" fontId="108" fillId="42" borderId="0" applyNumberFormat="0" applyBorder="0" applyAlignment="0" applyProtection="0"/>
    <xf numFmtId="0" fontId="108" fillId="43" borderId="0" applyNumberFormat="0" applyBorder="0" applyAlignment="0" applyProtection="0"/>
    <xf numFmtId="0" fontId="15" fillId="14"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9"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 fillId="12"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10"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5" fillId="14"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11"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5" fillId="14" borderId="0" applyNumberFormat="0" applyBorder="0" applyAlignment="0" applyProtection="0"/>
    <xf numFmtId="0" fontId="109" fillId="43" borderId="0" applyNumberFormat="0" applyBorder="0" applyAlignment="0" applyProtection="0"/>
    <xf numFmtId="0" fontId="108" fillId="43" borderId="0" applyNumberFormat="0" applyBorder="0" applyAlignment="0" applyProtection="0"/>
    <xf numFmtId="0" fontId="108" fillId="44" borderId="0" applyNumberFormat="0" applyBorder="0" applyAlignment="0" applyProtection="0"/>
    <xf numFmtId="0" fontId="15" fillId="5"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9"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 fillId="12"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10"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5" fillId="5"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11"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5" fillId="5" borderId="0" applyNumberFormat="0" applyBorder="0" applyAlignment="0" applyProtection="0"/>
    <xf numFmtId="0" fontId="109" fillId="44" borderId="0" applyNumberFormat="0" applyBorder="0" applyAlignment="0" applyProtection="0"/>
    <xf numFmtId="0" fontId="108" fillId="44" borderId="0" applyNumberFormat="0" applyBorder="0" applyAlignment="0" applyProtection="0"/>
    <xf numFmtId="0" fontId="108" fillId="45" borderId="0" applyNumberFormat="0" applyBorder="0" applyAlignment="0" applyProtection="0"/>
    <xf numFmtId="0" fontId="15" fillId="11"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9"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 fillId="12"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10"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5" fillId="11"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11"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5" fillId="11" borderId="0" applyNumberFormat="0" applyBorder="0" applyAlignment="0" applyProtection="0"/>
    <xf numFmtId="0" fontId="109" fillId="45" borderId="0" applyNumberFormat="0" applyBorder="0" applyAlignment="0" applyProtection="0"/>
    <xf numFmtId="0" fontId="108" fillId="45" borderId="0" applyNumberFormat="0" applyBorder="0" applyAlignment="0" applyProtection="0"/>
    <xf numFmtId="0" fontId="108" fillId="46" borderId="0" applyNumberFormat="0" applyBorder="0" applyAlignment="0" applyProtection="0"/>
    <xf numFmtId="0" fontId="15" fillId="8"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9"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 fillId="12"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10"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5" fillId="8"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11"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5" fillId="8" borderId="0" applyNumberFormat="0" applyBorder="0" applyAlignment="0" applyProtection="0"/>
    <xf numFmtId="0" fontId="109" fillId="46" borderId="0" applyNumberFormat="0" applyBorder="0" applyAlignment="0" applyProtection="0"/>
    <xf numFmtId="0" fontId="108" fillId="46" borderId="0" applyNumberFormat="0" applyBorder="0" applyAlignment="0" applyProtection="0"/>
    <xf numFmtId="0" fontId="15" fillId="3" borderId="0" applyNumberFormat="0" applyBorder="0" applyAlignment="0" applyProtection="0"/>
    <xf numFmtId="0" fontId="17" fillId="11" borderId="0" applyNumberFormat="0" applyBorder="0" applyAlignment="0" applyProtection="0"/>
    <xf numFmtId="0" fontId="15" fillId="6" borderId="0" applyNumberFormat="0" applyBorder="0" applyAlignment="0" applyProtection="0"/>
    <xf numFmtId="0" fontId="17" fillId="6" borderId="0" applyNumberFormat="0" applyBorder="0" applyAlignment="0" applyProtection="0"/>
    <xf numFmtId="0" fontId="15" fillId="13" borderId="0" applyNumberFormat="0" applyBorder="0" applyAlignment="0" applyProtection="0"/>
    <xf numFmtId="0" fontId="17" fillId="14" borderId="0" applyNumberFormat="0" applyBorder="0" applyAlignment="0" applyProtection="0"/>
    <xf numFmtId="0" fontId="15" fillId="9" borderId="0" applyNumberFormat="0" applyBorder="0" applyAlignment="0" applyProtection="0"/>
    <xf numFmtId="0" fontId="17" fillId="5" borderId="0" applyNumberFormat="0" applyBorder="0" applyAlignment="0" applyProtection="0"/>
    <xf numFmtId="0" fontId="15" fillId="3" borderId="0" applyNumberFormat="0" applyBorder="0" applyAlignment="0" applyProtection="0"/>
    <xf numFmtId="0" fontId="17" fillId="11" borderId="0" applyNumberFormat="0" applyBorder="0" applyAlignment="0" applyProtection="0"/>
    <xf numFmtId="0" fontId="15" fillId="1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 fillId="3" borderId="0" applyNumberFormat="0" applyBorder="0" applyAlignment="0" applyProtection="0"/>
    <xf numFmtId="0" fontId="1" fillId="12" borderId="0" applyNumberFormat="0" applyBorder="0" applyAlignment="0" applyProtection="0"/>
    <xf numFmtId="0" fontId="17" fillId="6" borderId="0" applyNumberFormat="0" applyBorder="0" applyAlignment="0" applyProtection="0"/>
    <xf numFmtId="0" fontId="1" fillId="6" borderId="0" applyNumberFormat="0" applyBorder="0" applyAlignment="0" applyProtection="0"/>
    <xf numFmtId="0" fontId="17" fillId="14"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7" fillId="5"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7" fillId="11" borderId="0" applyNumberFormat="0" applyBorder="0" applyAlignment="0" applyProtection="0"/>
    <xf numFmtId="0" fontId="1" fillId="3" borderId="0" applyNumberFormat="0" applyBorder="0" applyAlignment="0" applyProtection="0"/>
    <xf numFmtId="0" fontId="17" fillId="8"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12" fillId="47" borderId="0" applyNumberFormat="0" applyBorder="0" applyAlignment="0" applyProtection="0"/>
    <xf numFmtId="0" fontId="33" fillId="11" borderId="0" applyNumberFormat="0" applyBorder="0" applyAlignment="0" applyProtection="0"/>
    <xf numFmtId="0" fontId="112" fillId="47" borderId="0" applyNumberFormat="0" applyBorder="0" applyAlignment="0" applyProtection="0"/>
    <xf numFmtId="0" fontId="34" fillId="4" borderId="0" applyNumberFormat="0" applyBorder="0" applyAlignment="0" applyProtection="0"/>
    <xf numFmtId="0" fontId="113" fillId="47" borderId="0" applyNumberFormat="0" applyBorder="0" applyAlignment="0" applyProtection="0"/>
    <xf numFmtId="0" fontId="114" fillId="47" borderId="0" applyNumberFormat="0" applyBorder="0" applyAlignment="0" applyProtection="0"/>
    <xf numFmtId="0" fontId="33" fillId="11" borderId="0" applyNumberFormat="0" applyBorder="0" applyAlignment="0" applyProtection="0"/>
    <xf numFmtId="0" fontId="115" fillId="47" borderId="0" applyNumberFormat="0" applyBorder="0" applyAlignment="0" applyProtection="0"/>
    <xf numFmtId="0" fontId="33" fillId="11" borderId="0" applyNumberFormat="0" applyBorder="0" applyAlignment="0" applyProtection="0"/>
    <xf numFmtId="0" fontId="114" fillId="47" borderId="0" applyNumberFormat="0" applyBorder="0" applyAlignment="0" applyProtection="0"/>
    <xf numFmtId="0" fontId="112" fillId="47" borderId="0" applyNumberFormat="0" applyBorder="0" applyAlignment="0" applyProtection="0"/>
    <xf numFmtId="0" fontId="112" fillId="48" borderId="0" applyNumberFormat="0" applyBorder="0" applyAlignment="0" applyProtection="0"/>
    <xf numFmtId="0" fontId="33" fillId="17" borderId="0" applyNumberFormat="0" applyBorder="0" applyAlignment="0" applyProtection="0"/>
    <xf numFmtId="0" fontId="112" fillId="48" borderId="0" applyNumberFormat="0" applyBorder="0" applyAlignment="0" applyProtection="0"/>
    <xf numFmtId="0" fontId="34" fillId="12" borderId="0" applyNumberFormat="0" applyBorder="0" applyAlignment="0" applyProtection="0"/>
    <xf numFmtId="0" fontId="113" fillId="48" borderId="0" applyNumberFormat="0" applyBorder="0" applyAlignment="0" applyProtection="0"/>
    <xf numFmtId="0" fontId="114" fillId="48" borderId="0" applyNumberFormat="0" applyBorder="0" applyAlignment="0" applyProtection="0"/>
    <xf numFmtId="0" fontId="33" fillId="17" borderId="0" applyNumberFormat="0" applyBorder="0" applyAlignment="0" applyProtection="0"/>
    <xf numFmtId="0" fontId="115" fillId="48" borderId="0" applyNumberFormat="0" applyBorder="0" applyAlignment="0" applyProtection="0"/>
    <xf numFmtId="0" fontId="33" fillId="17" borderId="0" applyNumberFormat="0" applyBorder="0" applyAlignment="0" applyProtection="0"/>
    <xf numFmtId="0" fontId="114" fillId="48" borderId="0" applyNumberFormat="0" applyBorder="0" applyAlignment="0" applyProtection="0"/>
    <xf numFmtId="0" fontId="112" fillId="48" borderId="0" applyNumberFormat="0" applyBorder="0" applyAlignment="0" applyProtection="0"/>
    <xf numFmtId="0" fontId="112" fillId="49" borderId="0" applyNumberFormat="0" applyBorder="0" applyAlignment="0" applyProtection="0"/>
    <xf numFmtId="0" fontId="33" fillId="15" borderId="0" applyNumberFormat="0" applyBorder="0" applyAlignment="0" applyProtection="0"/>
    <xf numFmtId="0" fontId="112" fillId="49" borderId="0" applyNumberFormat="0" applyBorder="0" applyAlignment="0" applyProtection="0"/>
    <xf numFmtId="0" fontId="34" fillId="18" borderId="0" applyNumberFormat="0" applyBorder="0" applyAlignment="0" applyProtection="0"/>
    <xf numFmtId="0" fontId="113" fillId="49" borderId="0" applyNumberFormat="0" applyBorder="0" applyAlignment="0" applyProtection="0"/>
    <xf numFmtId="0" fontId="114" fillId="49" borderId="0" applyNumberFormat="0" applyBorder="0" applyAlignment="0" applyProtection="0"/>
    <xf numFmtId="0" fontId="33" fillId="15" borderId="0" applyNumberFormat="0" applyBorder="0" applyAlignment="0" applyProtection="0"/>
    <xf numFmtId="0" fontId="115" fillId="49" borderId="0" applyNumberFormat="0" applyBorder="0" applyAlignment="0" applyProtection="0"/>
    <xf numFmtId="0" fontId="33" fillId="15" borderId="0" applyNumberFormat="0" applyBorder="0" applyAlignment="0" applyProtection="0"/>
    <xf numFmtId="0" fontId="114" fillId="49" borderId="0" applyNumberFormat="0" applyBorder="0" applyAlignment="0" applyProtection="0"/>
    <xf numFmtId="0" fontId="112" fillId="49" borderId="0" applyNumberFormat="0" applyBorder="0" applyAlignment="0" applyProtection="0"/>
    <xf numFmtId="0" fontId="112" fillId="50" borderId="0" applyNumberFormat="0" applyBorder="0" applyAlignment="0" applyProtection="0"/>
    <xf numFmtId="0" fontId="33" fillId="5" borderId="0" applyNumberFormat="0" applyBorder="0" applyAlignment="0" applyProtection="0"/>
    <xf numFmtId="0" fontId="112" fillId="50" borderId="0" applyNumberFormat="0" applyBorder="0" applyAlignment="0" applyProtection="0"/>
    <xf numFmtId="0" fontId="34" fillId="12" borderId="0" applyNumberFormat="0" applyBorder="0" applyAlignment="0" applyProtection="0"/>
    <xf numFmtId="0" fontId="113" fillId="50" borderId="0" applyNumberFormat="0" applyBorder="0" applyAlignment="0" applyProtection="0"/>
    <xf numFmtId="0" fontId="114" fillId="50" borderId="0" applyNumberFormat="0" applyBorder="0" applyAlignment="0" applyProtection="0"/>
    <xf numFmtId="0" fontId="33" fillId="5" borderId="0" applyNumberFormat="0" applyBorder="0" applyAlignment="0" applyProtection="0"/>
    <xf numFmtId="0" fontId="115" fillId="50" borderId="0" applyNumberFormat="0" applyBorder="0" applyAlignment="0" applyProtection="0"/>
    <xf numFmtId="0" fontId="33" fillId="5" borderId="0" applyNumberFormat="0" applyBorder="0" applyAlignment="0" applyProtection="0"/>
    <xf numFmtId="0" fontId="112" fillId="50" borderId="0" applyNumberFormat="0" applyBorder="0" applyAlignment="0" applyProtection="0"/>
    <xf numFmtId="0" fontId="112" fillId="51" borderId="0" applyNumberFormat="0" applyBorder="0" applyAlignment="0" applyProtection="0"/>
    <xf numFmtId="0" fontId="33" fillId="11" borderId="0" applyNumberFormat="0" applyBorder="0" applyAlignment="0" applyProtection="0"/>
    <xf numFmtId="0" fontId="112" fillId="51" borderId="0" applyNumberFormat="0" applyBorder="0" applyAlignment="0" applyProtection="0"/>
    <xf numFmtId="0" fontId="34" fillId="18" borderId="0" applyNumberFormat="0" applyBorder="0" applyAlignment="0" applyProtection="0"/>
    <xf numFmtId="0" fontId="113" fillId="51" borderId="0" applyNumberFormat="0" applyBorder="0" applyAlignment="0" applyProtection="0"/>
    <xf numFmtId="0" fontId="114" fillId="51" borderId="0" applyNumberFormat="0" applyBorder="0" applyAlignment="0" applyProtection="0"/>
    <xf numFmtId="0" fontId="33" fillId="11" borderId="0" applyNumberFormat="0" applyBorder="0" applyAlignment="0" applyProtection="0"/>
    <xf numFmtId="0" fontId="115" fillId="51" borderId="0" applyNumberFormat="0" applyBorder="0" applyAlignment="0" applyProtection="0"/>
    <xf numFmtId="0" fontId="33" fillId="11" borderId="0" applyNumberFormat="0" applyBorder="0" applyAlignment="0" applyProtection="0"/>
    <xf numFmtId="0" fontId="114" fillId="51" borderId="0" applyNumberFormat="0" applyBorder="0" applyAlignment="0" applyProtection="0"/>
    <xf numFmtId="0" fontId="112" fillId="51" borderId="0" applyNumberFormat="0" applyBorder="0" applyAlignment="0" applyProtection="0"/>
    <xf numFmtId="0" fontId="112" fillId="52" borderId="0" applyNumberFormat="0" applyBorder="0" applyAlignment="0" applyProtection="0"/>
    <xf numFmtId="0" fontId="33" fillId="6" borderId="0" applyNumberFormat="0" applyBorder="0" applyAlignment="0" applyProtection="0"/>
    <xf numFmtId="0" fontId="112" fillId="52" borderId="0" applyNumberFormat="0" applyBorder="0" applyAlignment="0" applyProtection="0"/>
    <xf numFmtId="0" fontId="34" fillId="18" borderId="0" applyNumberFormat="0" applyBorder="0" applyAlignment="0" applyProtection="0"/>
    <xf numFmtId="0" fontId="113" fillId="52" borderId="0" applyNumberFormat="0" applyBorder="0" applyAlignment="0" applyProtection="0"/>
    <xf numFmtId="0" fontId="114" fillId="52" borderId="0" applyNumberFormat="0" applyBorder="0" applyAlignment="0" applyProtection="0"/>
    <xf numFmtId="0" fontId="33" fillId="6" borderId="0" applyNumberFormat="0" applyBorder="0" applyAlignment="0" applyProtection="0"/>
    <xf numFmtId="0" fontId="115" fillId="52" borderId="0" applyNumberFormat="0" applyBorder="0" applyAlignment="0" applyProtection="0"/>
    <xf numFmtId="0" fontId="33" fillId="6" borderId="0" applyNumberFormat="0" applyBorder="0" applyAlignment="0" applyProtection="0"/>
    <xf numFmtId="0" fontId="114" fillId="52" borderId="0" applyNumberFormat="0" applyBorder="0" applyAlignment="0" applyProtection="0"/>
    <xf numFmtId="0" fontId="112" fillId="52" borderId="0" applyNumberFormat="0" applyBorder="0" applyAlignment="0" applyProtection="0"/>
    <xf numFmtId="0" fontId="33" fillId="16" borderId="0" applyNumberFormat="0" applyBorder="0" applyAlignment="0" applyProtection="0"/>
    <xf numFmtId="0" fontId="18" fillId="11" borderId="0" applyNumberFormat="0" applyBorder="0" applyAlignment="0" applyProtection="0"/>
    <xf numFmtId="0" fontId="33" fillId="6" borderId="0" applyNumberFormat="0" applyBorder="0" applyAlignment="0" applyProtection="0"/>
    <xf numFmtId="0" fontId="18" fillId="17" borderId="0" applyNumberFormat="0" applyBorder="0" applyAlignment="0" applyProtection="0"/>
    <xf numFmtId="0" fontId="33" fillId="13" borderId="0" applyNumberFormat="0" applyBorder="0" applyAlignment="0" applyProtection="0"/>
    <xf numFmtId="0" fontId="18" fillId="15" borderId="0" applyNumberFormat="0" applyBorder="0" applyAlignment="0" applyProtection="0"/>
    <xf numFmtId="0" fontId="33" fillId="19" borderId="0" applyNumberFormat="0" applyBorder="0" applyAlignment="0" applyProtection="0"/>
    <xf numFmtId="0" fontId="18" fillId="5" borderId="0" applyNumberFormat="0" applyBorder="0" applyAlignment="0" applyProtection="0"/>
    <xf numFmtId="0" fontId="33" fillId="20" borderId="0" applyNumberFormat="0" applyBorder="0" applyAlignment="0" applyProtection="0"/>
    <xf numFmtId="0" fontId="18" fillId="11" borderId="0" applyNumberFormat="0" applyBorder="0" applyAlignment="0" applyProtection="0"/>
    <xf numFmtId="0" fontId="33" fillId="21" borderId="0" applyNumberFormat="0" applyBorder="0" applyAlignment="0" applyProtection="0"/>
    <xf numFmtId="0" fontId="18" fillId="6" borderId="0" applyNumberFormat="0" applyBorder="0" applyAlignment="0" applyProtection="0"/>
    <xf numFmtId="0" fontId="18" fillId="11" borderId="0" applyNumberFormat="0" applyBorder="0" applyAlignment="0" applyProtection="0"/>
    <xf numFmtId="0" fontId="34" fillId="16" borderId="0" applyNumberFormat="0" applyBorder="0" applyAlignment="0" applyProtection="0"/>
    <xf numFmtId="0" fontId="34" fillId="20" borderId="0" applyNumberFormat="0" applyBorder="0" applyAlignment="0" applyProtection="0"/>
    <xf numFmtId="0" fontId="18" fillId="17" borderId="0" applyNumberFormat="0" applyBorder="0" applyAlignment="0" applyProtection="0"/>
    <xf numFmtId="0" fontId="34" fillId="6" borderId="0" applyNumberFormat="0" applyBorder="0" applyAlignment="0" applyProtection="0"/>
    <xf numFmtId="0" fontId="18" fillId="15"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8" fillId="5" borderId="0" applyNumberFormat="0" applyBorder="0" applyAlignment="0" applyProtection="0"/>
    <xf numFmtId="0" fontId="34" fillId="19" borderId="0" applyNumberFormat="0" applyBorder="0" applyAlignment="0" applyProtection="0"/>
    <xf numFmtId="0" fontId="34" fillId="12" borderId="0" applyNumberFormat="0" applyBorder="0" applyAlignment="0" applyProtection="0"/>
    <xf numFmtId="0" fontId="18" fillId="11" borderId="0" applyNumberFormat="0" applyBorder="0" applyAlignment="0" applyProtection="0"/>
    <xf numFmtId="0" fontId="34" fillId="20" borderId="0" applyNumberFormat="0" applyBorder="0" applyAlignment="0" applyProtection="0"/>
    <xf numFmtId="0" fontId="18" fillId="6" borderId="0" applyNumberFormat="0" applyBorder="0" applyAlignment="0" applyProtection="0"/>
    <xf numFmtId="0" fontId="34" fillId="21" borderId="0" applyNumberFormat="0" applyBorder="0" applyAlignment="0" applyProtection="0"/>
    <xf numFmtId="0" fontId="34" fillId="10" borderId="0" applyNumberFormat="0" applyBorder="0" applyAlignment="0" applyProtection="0"/>
    <xf numFmtId="173" fontId="2" fillId="0" borderId="0" applyFont="0" applyFill="0" applyBorder="0" applyAlignment="0" applyProtection="0">
      <alignment horizontal="right" vertical="center"/>
    </xf>
    <xf numFmtId="0" fontId="33" fillId="22" borderId="0" applyNumberFormat="0" applyBorder="0" applyAlignment="0" applyProtection="0"/>
    <xf numFmtId="0" fontId="18" fillId="23" borderId="0" applyNumberFormat="0" applyBorder="0" applyAlignment="0" applyProtection="0"/>
    <xf numFmtId="0" fontId="33" fillId="24" borderId="0" applyNumberFormat="0" applyBorder="0" applyAlignment="0" applyProtection="0"/>
    <xf numFmtId="0" fontId="18" fillId="17" borderId="0" applyNumberFormat="0" applyBorder="0" applyAlignment="0" applyProtection="0"/>
    <xf numFmtId="0" fontId="33" fillId="25" borderId="0" applyNumberFormat="0" applyBorder="0" applyAlignment="0" applyProtection="0"/>
    <xf numFmtId="0" fontId="18" fillId="15" borderId="0" applyNumberFormat="0" applyBorder="0" applyAlignment="0" applyProtection="0"/>
    <xf numFmtId="0" fontId="33" fillId="19" borderId="0" applyNumberFormat="0" applyBorder="0" applyAlignment="0" applyProtection="0"/>
    <xf numFmtId="0" fontId="18" fillId="26" borderId="0" applyNumberFormat="0" applyBorder="0" applyAlignment="0" applyProtection="0"/>
    <xf numFmtId="0" fontId="33" fillId="20" borderId="0" applyNumberFormat="0" applyBorder="0" applyAlignment="0" applyProtection="0"/>
    <xf numFmtId="0" fontId="18" fillId="20" borderId="0" applyNumberFormat="0" applyBorder="0" applyAlignment="0" applyProtection="0"/>
    <xf numFmtId="0" fontId="33" fillId="17" borderId="0" applyNumberFormat="0" applyBorder="0" applyAlignment="0" applyProtection="0"/>
    <xf numFmtId="0" fontId="18" fillId="24" borderId="0" applyNumberFormat="0" applyBorder="0" applyAlignment="0" applyProtection="0"/>
    <xf numFmtId="0" fontId="112" fillId="53" borderId="0" applyNumberFormat="0" applyBorder="0" applyAlignment="0" applyProtection="0"/>
    <xf numFmtId="0" fontId="18" fillId="23" borderId="0" applyNumberFormat="0" applyBorder="0" applyAlignment="0" applyProtection="0"/>
    <xf numFmtId="0" fontId="112" fillId="53" borderId="0" applyNumberFormat="0" applyBorder="0" applyAlignment="0" applyProtection="0"/>
    <xf numFmtId="0" fontId="34" fillId="20" borderId="0" applyNumberFormat="0" applyBorder="0" applyAlignment="0" applyProtection="0"/>
    <xf numFmtId="0" fontId="113" fillId="53" borderId="0" applyNumberFormat="0" applyBorder="0" applyAlignment="0" applyProtection="0"/>
    <xf numFmtId="0" fontId="34" fillId="22" borderId="0" applyNumberFormat="0" applyBorder="0" applyAlignment="0" applyProtection="0"/>
    <xf numFmtId="0" fontId="18" fillId="23" borderId="0" applyNumberFormat="0" applyBorder="0" applyAlignment="0" applyProtection="0"/>
    <xf numFmtId="0" fontId="34" fillId="22" borderId="0" applyNumberFormat="0" applyBorder="0" applyAlignment="0" applyProtection="0"/>
    <xf numFmtId="0" fontId="114" fillId="53" borderId="0" applyNumberFormat="0" applyBorder="0" applyAlignment="0" applyProtection="0"/>
    <xf numFmtId="0" fontId="115" fillId="53" borderId="0" applyNumberFormat="0" applyBorder="0" applyAlignment="0" applyProtection="0"/>
    <xf numFmtId="0" fontId="34" fillId="20" borderId="0" applyNumberFormat="0" applyBorder="0" applyAlignment="0" applyProtection="0"/>
    <xf numFmtId="0" fontId="18" fillId="23" borderId="0" applyNumberFormat="0" applyBorder="0" applyAlignment="0" applyProtection="0"/>
    <xf numFmtId="0" fontId="114" fillId="53" borderId="0" applyNumberFormat="0" applyBorder="0" applyAlignment="0" applyProtection="0"/>
    <xf numFmtId="0" fontId="112" fillId="53" borderId="0" applyNumberFormat="0" applyBorder="0" applyAlignment="0" applyProtection="0"/>
    <xf numFmtId="0" fontId="112" fillId="53" borderId="0" applyNumberFormat="0" applyBorder="0" applyAlignment="0" applyProtection="0"/>
    <xf numFmtId="0" fontId="34" fillId="22" borderId="0" applyNumberFormat="0" applyBorder="0" applyAlignment="0" applyProtection="0"/>
    <xf numFmtId="0" fontId="112" fillId="54" borderId="0" applyNumberFormat="0" applyBorder="0" applyAlignment="0" applyProtection="0"/>
    <xf numFmtId="0" fontId="18" fillId="17" borderId="0" applyNumberFormat="0" applyBorder="0" applyAlignment="0" applyProtection="0"/>
    <xf numFmtId="0" fontId="112" fillId="54" borderId="0" applyNumberFormat="0" applyBorder="0" applyAlignment="0" applyProtection="0"/>
    <xf numFmtId="0" fontId="34" fillId="27" borderId="0" applyNumberFormat="0" applyBorder="0" applyAlignment="0" applyProtection="0"/>
    <xf numFmtId="0" fontId="113" fillId="54" borderId="0" applyNumberFormat="0" applyBorder="0" applyAlignment="0" applyProtection="0"/>
    <xf numFmtId="0" fontId="34" fillId="24" borderId="0" applyNumberFormat="0" applyBorder="0" applyAlignment="0" applyProtection="0"/>
    <xf numFmtId="0" fontId="114" fillId="54" borderId="0" applyNumberFormat="0" applyBorder="0" applyAlignment="0" applyProtection="0"/>
    <xf numFmtId="0" fontId="34" fillId="24" borderId="0" applyNumberFormat="0" applyBorder="0" applyAlignment="0" applyProtection="0"/>
    <xf numFmtId="0" fontId="18" fillId="17" borderId="0" applyNumberFormat="0" applyBorder="0" applyAlignment="0" applyProtection="0"/>
    <xf numFmtId="0" fontId="115" fillId="54" borderId="0" applyNumberFormat="0" applyBorder="0" applyAlignment="0" applyProtection="0"/>
    <xf numFmtId="0" fontId="34" fillId="27" borderId="0" applyNumberFormat="0" applyBorder="0" applyAlignment="0" applyProtection="0"/>
    <xf numFmtId="0" fontId="18" fillId="17" borderId="0" applyNumberFormat="0" applyBorder="0" applyAlignment="0" applyProtection="0"/>
    <xf numFmtId="0" fontId="34" fillId="24" borderId="0" applyNumberFormat="0" applyBorder="0" applyAlignment="0" applyProtection="0"/>
    <xf numFmtId="0" fontId="112" fillId="54" borderId="0" applyNumberFormat="0" applyBorder="0" applyAlignment="0" applyProtection="0"/>
    <xf numFmtId="0" fontId="112" fillId="54" borderId="0" applyNumberFormat="0" applyBorder="0" applyAlignment="0" applyProtection="0"/>
    <xf numFmtId="0" fontId="112" fillId="55" borderId="0" applyNumberFormat="0" applyBorder="0" applyAlignment="0" applyProtection="0"/>
    <xf numFmtId="0" fontId="18" fillId="15" borderId="0" applyNumberFormat="0" applyBorder="0" applyAlignment="0" applyProtection="0"/>
    <xf numFmtId="0" fontId="112" fillId="55" borderId="0" applyNumberFormat="0" applyBorder="0" applyAlignment="0" applyProtection="0"/>
    <xf numFmtId="0" fontId="34" fillId="27" borderId="0" applyNumberFormat="0" applyBorder="0" applyAlignment="0" applyProtection="0"/>
    <xf numFmtId="0" fontId="113" fillId="55" borderId="0" applyNumberFormat="0" applyBorder="0" applyAlignment="0" applyProtection="0"/>
    <xf numFmtId="0" fontId="34" fillId="25" borderId="0" applyNumberFormat="0" applyBorder="0" applyAlignment="0" applyProtection="0"/>
    <xf numFmtId="0" fontId="114" fillId="55" borderId="0" applyNumberFormat="0" applyBorder="0" applyAlignment="0" applyProtection="0"/>
    <xf numFmtId="0" fontId="34" fillId="25" borderId="0" applyNumberFormat="0" applyBorder="0" applyAlignment="0" applyProtection="0"/>
    <xf numFmtId="0" fontId="18" fillId="15" borderId="0" applyNumberFormat="0" applyBorder="0" applyAlignment="0" applyProtection="0"/>
    <xf numFmtId="0" fontId="115" fillId="55" borderId="0" applyNumberFormat="0" applyBorder="0" applyAlignment="0" applyProtection="0"/>
    <xf numFmtId="0" fontId="34" fillId="27" borderId="0" applyNumberFormat="0" applyBorder="0" applyAlignment="0" applyProtection="0"/>
    <xf numFmtId="0" fontId="18" fillId="15" borderId="0" applyNumberFormat="0" applyBorder="0" applyAlignment="0" applyProtection="0"/>
    <xf numFmtId="0" fontId="34" fillId="25" borderId="0" applyNumberFormat="0" applyBorder="0" applyAlignment="0" applyProtection="0"/>
    <xf numFmtId="0" fontId="112" fillId="55" borderId="0" applyNumberFormat="0" applyBorder="0" applyAlignment="0" applyProtection="0"/>
    <xf numFmtId="0" fontId="112" fillId="55" borderId="0" applyNumberFormat="0" applyBorder="0" applyAlignment="0" applyProtection="0"/>
    <xf numFmtId="0" fontId="112" fillId="56" borderId="0" applyNumberFormat="0" applyBorder="0" applyAlignment="0" applyProtection="0"/>
    <xf numFmtId="0" fontId="18" fillId="26" borderId="0" applyNumberFormat="0" applyBorder="0" applyAlignment="0" applyProtection="0"/>
    <xf numFmtId="0" fontId="112" fillId="56" borderId="0" applyNumberFormat="0" applyBorder="0" applyAlignment="0" applyProtection="0"/>
    <xf numFmtId="0" fontId="34" fillId="26" borderId="0" applyNumberFormat="0" applyBorder="0" applyAlignment="0" applyProtection="0"/>
    <xf numFmtId="0" fontId="113" fillId="56" borderId="0" applyNumberFormat="0" applyBorder="0" applyAlignment="0" applyProtection="0"/>
    <xf numFmtId="0" fontId="34" fillId="19" borderId="0" applyNumberFormat="0" applyBorder="0" applyAlignment="0" applyProtection="0"/>
    <xf numFmtId="0" fontId="114" fillId="56" borderId="0" applyNumberFormat="0" applyBorder="0" applyAlignment="0" applyProtection="0"/>
    <xf numFmtId="0" fontId="34" fillId="19" borderId="0" applyNumberFormat="0" applyBorder="0" applyAlignment="0" applyProtection="0"/>
    <xf numFmtId="0" fontId="18" fillId="26" borderId="0" applyNumberFormat="0" applyBorder="0" applyAlignment="0" applyProtection="0"/>
    <xf numFmtId="0" fontId="115" fillId="56" borderId="0" applyNumberFormat="0" applyBorder="0" applyAlignment="0" applyProtection="0"/>
    <xf numFmtId="0" fontId="34" fillId="26" borderId="0" applyNumberFormat="0" applyBorder="0" applyAlignment="0" applyProtection="0"/>
    <xf numFmtId="0" fontId="18" fillId="26" borderId="0" applyNumberFormat="0" applyBorder="0" applyAlignment="0" applyProtection="0"/>
    <xf numFmtId="0" fontId="34" fillId="19" borderId="0" applyNumberFormat="0" applyBorder="0" applyAlignment="0" applyProtection="0"/>
    <xf numFmtId="0" fontId="112" fillId="56" borderId="0" applyNumberFormat="0" applyBorder="0" applyAlignment="0" applyProtection="0"/>
    <xf numFmtId="0" fontId="112" fillId="56" borderId="0" applyNumberFormat="0" applyBorder="0" applyAlignment="0" applyProtection="0"/>
    <xf numFmtId="0" fontId="112" fillId="57" borderId="0" applyNumberFormat="0" applyBorder="0" applyAlignment="0" applyProtection="0"/>
    <xf numFmtId="0" fontId="18" fillId="20" borderId="0" applyNumberFormat="0" applyBorder="0" applyAlignment="0" applyProtection="0"/>
    <xf numFmtId="0" fontId="112" fillId="57" borderId="0" applyNumberFormat="0" applyBorder="0" applyAlignment="0" applyProtection="0"/>
    <xf numFmtId="0" fontId="113" fillId="57"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114" fillId="57" borderId="0" applyNumberFormat="0" applyBorder="0" applyAlignment="0" applyProtection="0"/>
    <xf numFmtId="0" fontId="115" fillId="57"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114" fillId="57"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34" fillId="20" borderId="0" applyNumberFormat="0" applyBorder="0" applyAlignment="0" applyProtection="0"/>
    <xf numFmtId="0" fontId="112" fillId="58" borderId="0" applyNumberFormat="0" applyBorder="0" applyAlignment="0" applyProtection="0"/>
    <xf numFmtId="0" fontId="18" fillId="24" borderId="0" applyNumberFormat="0" applyBorder="0" applyAlignment="0" applyProtection="0"/>
    <xf numFmtId="0" fontId="112" fillId="58" borderId="0" applyNumberFormat="0" applyBorder="0" applyAlignment="0" applyProtection="0"/>
    <xf numFmtId="0" fontId="113" fillId="58" borderId="0" applyNumberFormat="0" applyBorder="0" applyAlignment="0" applyProtection="0"/>
    <xf numFmtId="0" fontId="114" fillId="58" borderId="0" applyNumberFormat="0" applyBorder="0" applyAlignment="0" applyProtection="0"/>
    <xf numFmtId="0" fontId="34" fillId="17" borderId="0" applyNumberFormat="0" applyBorder="0" applyAlignment="0" applyProtection="0"/>
    <xf numFmtId="0" fontId="18" fillId="24" borderId="0" applyNumberFormat="0" applyBorder="0" applyAlignment="0" applyProtection="0"/>
    <xf numFmtId="0" fontId="115" fillId="58" borderId="0" applyNumberFormat="0" applyBorder="0" applyAlignment="0" applyProtection="0"/>
    <xf numFmtId="0" fontId="34" fillId="17" borderId="0" applyNumberFormat="0" applyBorder="0" applyAlignment="0" applyProtection="0"/>
    <xf numFmtId="0" fontId="18" fillId="24" borderId="0" applyNumberFormat="0" applyBorder="0" applyAlignment="0" applyProtection="0"/>
    <xf numFmtId="0" fontId="112" fillId="58" borderId="0" applyNumberFormat="0" applyBorder="0" applyAlignment="0" applyProtection="0"/>
    <xf numFmtId="0" fontId="34" fillId="17" borderId="0" applyNumberFormat="0" applyBorder="0" applyAlignment="0" applyProtection="0"/>
    <xf numFmtId="0" fontId="116" fillId="59" borderId="35" applyNumberFormat="0" applyAlignment="0" applyProtection="0"/>
    <xf numFmtId="0" fontId="19" fillId="4" borderId="1" applyNumberFormat="0" applyAlignment="0" applyProtection="0"/>
    <xf numFmtId="0" fontId="116" fillId="59" borderId="35" applyNumberFormat="0" applyAlignment="0" applyProtection="0"/>
    <xf numFmtId="0" fontId="35" fillId="4" borderId="1" applyNumberFormat="0" applyAlignment="0" applyProtection="0"/>
    <xf numFmtId="0" fontId="117" fillId="59" borderId="35" applyNumberFormat="0" applyAlignment="0" applyProtection="0"/>
    <xf numFmtId="0" fontId="35" fillId="12" borderId="1" applyNumberFormat="0" applyAlignment="0" applyProtection="0"/>
    <xf numFmtId="0" fontId="118" fillId="59" borderId="35" applyNumberFormat="0" applyAlignment="0" applyProtection="0"/>
    <xf numFmtId="0" fontId="35" fillId="12" borderId="1" applyNumberFormat="0" applyAlignment="0" applyProtection="0"/>
    <xf numFmtId="0" fontId="19" fillId="4" borderId="1" applyNumberFormat="0" applyAlignment="0" applyProtection="0"/>
    <xf numFmtId="0" fontId="119" fillId="59" borderId="35" applyNumberFormat="0" applyAlignment="0" applyProtection="0"/>
    <xf numFmtId="0" fontId="35" fillId="4" borderId="1" applyNumberFormat="0" applyAlignment="0" applyProtection="0"/>
    <xf numFmtId="0" fontId="19" fillId="4" borderId="1" applyNumberFormat="0" applyAlignment="0" applyProtection="0"/>
    <xf numFmtId="0" fontId="35" fillId="12" borderId="1" applyNumberFormat="0" applyAlignment="0" applyProtection="0"/>
    <xf numFmtId="0" fontId="116" fillId="59" borderId="35" applyNumberFormat="0" applyAlignment="0" applyProtection="0"/>
    <xf numFmtId="0" fontId="116" fillId="59" borderId="35" applyNumberFormat="0" applyAlignment="0" applyProtection="0"/>
    <xf numFmtId="0" fontId="56" fillId="5" borderId="0" applyNumberFormat="0" applyBorder="0" applyAlignment="0" applyProtection="0"/>
    <xf numFmtId="0" fontId="26" fillId="9" borderId="0" applyNumberFormat="0" applyBorder="0" applyAlignment="0" applyProtection="0"/>
    <xf numFmtId="0" fontId="120" fillId="59" borderId="36" applyNumberFormat="0" applyAlignment="0" applyProtection="0"/>
    <xf numFmtId="0" fontId="20" fillId="4" borderId="2" applyNumberFormat="0" applyAlignment="0" applyProtection="0"/>
    <xf numFmtId="0" fontId="120" fillId="59" borderId="36" applyNumberFormat="0" applyAlignment="0" applyProtection="0"/>
    <xf numFmtId="0" fontId="36" fillId="4" borderId="2" applyNumberFormat="0" applyAlignment="0" applyProtection="0"/>
    <xf numFmtId="0" fontId="121" fillId="59" borderId="36" applyNumberFormat="0" applyAlignment="0" applyProtection="0"/>
    <xf numFmtId="0" fontId="36" fillId="12" borderId="2" applyNumberFormat="0" applyAlignment="0" applyProtection="0"/>
    <xf numFmtId="0" fontId="122" fillId="59" borderId="36" applyNumberFormat="0" applyAlignment="0" applyProtection="0"/>
    <xf numFmtId="0" fontId="36" fillId="12" borderId="2" applyNumberFormat="0" applyAlignment="0" applyProtection="0"/>
    <xf numFmtId="0" fontId="20" fillId="4" borderId="2" applyNumberFormat="0" applyAlignment="0" applyProtection="0"/>
    <xf numFmtId="0" fontId="123" fillId="59" borderId="36" applyNumberFormat="0" applyAlignment="0" applyProtection="0"/>
    <xf numFmtId="0" fontId="36" fillId="4" borderId="2" applyNumberFormat="0" applyAlignment="0" applyProtection="0"/>
    <xf numFmtId="0" fontId="20" fillId="4" borderId="2" applyNumberFormat="0" applyAlignment="0" applyProtection="0"/>
    <xf numFmtId="0" fontId="36" fillId="12" borderId="2" applyNumberFormat="0" applyAlignment="0" applyProtection="0"/>
    <xf numFmtId="0" fontId="120" fillId="59" borderId="36" applyNumberFormat="0" applyAlignment="0" applyProtection="0"/>
    <xf numFmtId="0" fontId="120" fillId="59" borderId="36" applyNumberFormat="0" applyAlignment="0" applyProtection="0"/>
    <xf numFmtId="0" fontId="124" fillId="0" borderId="0" applyNumberFormat="0" applyFill="0" applyBorder="0" applyAlignment="0" applyProtection="0"/>
    <xf numFmtId="0" fontId="125" fillId="0" borderId="0" applyNumberFormat="0" applyFill="0" applyBorder="0" applyAlignment="0" applyProtection="0"/>
    <xf numFmtId="0" fontId="124" fillId="0" borderId="0" applyNumberFormat="0" applyFill="0" applyBorder="0" applyAlignment="0" applyProtection="0"/>
    <xf numFmtId="0" fontId="3" fillId="28" borderId="3"/>
    <xf numFmtId="0" fontId="3" fillId="28" borderId="3"/>
    <xf numFmtId="0" fontId="57" fillId="12" borderId="2" applyNumberFormat="0" applyAlignment="0" applyProtection="0"/>
    <xf numFmtId="0" fontId="20" fillId="4" borderId="2" applyNumberFormat="0" applyAlignment="0" applyProtection="0"/>
    <xf numFmtId="0" fontId="3" fillId="0" borderId="4"/>
    <xf numFmtId="0" fontId="3" fillId="0" borderId="4"/>
    <xf numFmtId="0" fontId="58" fillId="18" borderId="5" applyNumberFormat="0" applyAlignment="0" applyProtection="0"/>
    <xf numFmtId="0" fontId="32" fillId="18" borderId="5" applyNumberFormat="0" applyAlignment="0" applyProtection="0"/>
    <xf numFmtId="0" fontId="59" fillId="29" borderId="0">
      <alignment horizontal="center"/>
    </xf>
    <xf numFmtId="0" fontId="60" fillId="29" borderId="0">
      <alignment horizontal="center" vertical="center"/>
    </xf>
    <xf numFmtId="0" fontId="2" fillId="30" borderId="0">
      <alignment horizontal="center" wrapText="1"/>
    </xf>
    <xf numFmtId="0" fontId="61" fillId="29" borderId="0">
      <alignment horizontal="center"/>
    </xf>
    <xf numFmtId="176" fontId="2" fillId="0" borderId="0" applyFont="0" applyFill="0" applyBorder="0" applyAlignment="0" applyProtection="0"/>
    <xf numFmtId="176" fontId="2" fillId="0" borderId="0" applyFont="0" applyFill="0" applyBorder="0" applyAlignment="0" applyProtection="0"/>
    <xf numFmtId="0" fontId="62" fillId="31" borderId="3" applyBorder="0">
      <protection locked="0"/>
    </xf>
    <xf numFmtId="178" fontId="2" fillId="0" borderId="0" applyFont="0" applyFill="0" applyBorder="0" applyAlignment="0" applyProtection="0"/>
    <xf numFmtId="177" fontId="90" fillId="0" borderId="0" applyFont="0" applyFill="0" applyBorder="0" applyAlignment="0" applyProtection="0"/>
    <xf numFmtId="0" fontId="126" fillId="60" borderId="36" applyNumberFormat="0" applyAlignment="0" applyProtection="0"/>
    <xf numFmtId="0" fontId="21" fillId="14" borderId="2" applyNumberFormat="0" applyAlignment="0" applyProtection="0"/>
    <xf numFmtId="0" fontId="126" fillId="60" borderId="36" applyNumberFormat="0" applyAlignment="0" applyProtection="0"/>
    <xf numFmtId="0" fontId="127" fillId="60" borderId="36" applyNumberFormat="0" applyAlignment="0" applyProtection="0"/>
    <xf numFmtId="0" fontId="37" fillId="10" borderId="2" applyNumberFormat="0" applyAlignment="0" applyProtection="0"/>
    <xf numFmtId="0" fontId="21" fillId="14" borderId="2" applyNumberFormat="0" applyAlignment="0" applyProtection="0"/>
    <xf numFmtId="0" fontId="128" fillId="60" borderId="36" applyNumberFormat="0" applyAlignment="0" applyProtection="0"/>
    <xf numFmtId="0" fontId="129" fillId="60" borderId="36" applyNumberFormat="0" applyAlignment="0" applyProtection="0"/>
    <xf numFmtId="0" fontId="37" fillId="10" borderId="2" applyNumberFormat="0" applyAlignment="0" applyProtection="0"/>
    <xf numFmtId="0" fontId="21" fillId="14" borderId="2" applyNumberFormat="0" applyAlignment="0" applyProtection="0"/>
    <xf numFmtId="0" fontId="128" fillId="60" borderId="36" applyNumberFormat="0" applyAlignment="0" applyProtection="0"/>
    <xf numFmtId="0" fontId="126" fillId="60" borderId="36" applyNumberFormat="0" applyAlignment="0" applyProtection="0"/>
    <xf numFmtId="0" fontId="126" fillId="60" borderId="36" applyNumberFormat="0" applyAlignment="0" applyProtection="0"/>
    <xf numFmtId="0" fontId="37" fillId="10" borderId="2" applyNumberFormat="0" applyAlignment="0" applyProtection="0"/>
    <xf numFmtId="0" fontId="130" fillId="0" borderId="37" applyNumberFormat="0" applyFill="0" applyAlignment="0" applyProtection="0"/>
    <xf numFmtId="0" fontId="22" fillId="0" borderId="7" applyNumberFormat="0" applyFill="0" applyAlignment="0" applyProtection="0"/>
    <xf numFmtId="0" fontId="130" fillId="0" borderId="37" applyNumberFormat="0" applyFill="0" applyAlignment="0" applyProtection="0"/>
    <xf numFmtId="0" fontId="38" fillId="0" borderId="8" applyNumberFormat="0" applyFill="0" applyAlignment="0" applyProtection="0"/>
    <xf numFmtId="0" fontId="131" fillId="0" borderId="37" applyNumberFormat="0" applyFill="0" applyAlignment="0" applyProtection="0"/>
    <xf numFmtId="0" fontId="38" fillId="0" borderId="6" applyNumberFormat="0" applyFill="0" applyAlignment="0" applyProtection="0"/>
    <xf numFmtId="0" fontId="22" fillId="0" borderId="7" applyNumberFormat="0" applyFill="0" applyAlignment="0" applyProtection="0"/>
    <xf numFmtId="0" fontId="38" fillId="0" borderId="6" applyNumberFormat="0" applyFill="0" applyAlignment="0" applyProtection="0"/>
    <xf numFmtId="0" fontId="132" fillId="0" borderId="37" applyNumberFormat="0" applyFill="0" applyAlignment="0" applyProtection="0"/>
    <xf numFmtId="0" fontId="133" fillId="0" borderId="37" applyNumberFormat="0" applyFill="0" applyAlignment="0" applyProtection="0"/>
    <xf numFmtId="0" fontId="38" fillId="0" borderId="8" applyNumberFormat="0" applyFill="0" applyAlignment="0" applyProtection="0"/>
    <xf numFmtId="0" fontId="22" fillId="0" borderId="7" applyNumberFormat="0" applyFill="0" applyAlignment="0" applyProtection="0"/>
    <xf numFmtId="0" fontId="132" fillId="0" borderId="37" applyNumberFormat="0" applyFill="0" applyAlignment="0" applyProtection="0"/>
    <xf numFmtId="0" fontId="130" fillId="0" borderId="37" applyNumberFormat="0" applyFill="0" applyAlignment="0" applyProtection="0"/>
    <xf numFmtId="0" fontId="130" fillId="0" borderId="37" applyNumberFormat="0" applyFill="0" applyAlignment="0" applyProtection="0"/>
    <xf numFmtId="0" fontId="38" fillId="0" borderId="6" applyNumberFormat="0" applyFill="0" applyAlignment="0" applyProtection="0"/>
    <xf numFmtId="0" fontId="134" fillId="0" borderId="0" applyNumberFormat="0" applyFill="0" applyBorder="0" applyAlignment="0" applyProtection="0"/>
    <xf numFmtId="0" fontId="23" fillId="0" borderId="0" applyNumberFormat="0" applyFill="0" applyBorder="0" applyAlignment="0" applyProtection="0"/>
    <xf numFmtId="0" fontId="134" fillId="0" borderId="0" applyNumberFormat="0" applyFill="0" applyBorder="0" applyAlignment="0" applyProtection="0"/>
    <xf numFmtId="0" fontId="135" fillId="0" borderId="0" applyNumberFormat="0" applyFill="0" applyBorder="0" applyAlignment="0" applyProtection="0"/>
    <xf numFmtId="0" fontId="39" fillId="0" borderId="0" applyNumberFormat="0" applyFill="0" applyBorder="0" applyAlignment="0" applyProtection="0"/>
    <xf numFmtId="0" fontId="136" fillId="0" borderId="0" applyNumberFormat="0" applyFill="0" applyBorder="0" applyAlignment="0" applyProtection="0"/>
    <xf numFmtId="0" fontId="23" fillId="0" borderId="0" applyNumberFormat="0" applyFill="0" applyBorder="0" applyAlignment="0" applyProtection="0"/>
    <xf numFmtId="0" fontId="137" fillId="0" borderId="0" applyNumberFormat="0" applyFill="0" applyBorder="0" applyAlignment="0" applyProtection="0"/>
    <xf numFmtId="0" fontId="39" fillId="0" borderId="0" applyNumberForma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167" fontId="2" fillId="0" borderId="0" applyFont="0" applyFill="0" applyBorder="0" applyAlignment="0" applyProtection="0"/>
    <xf numFmtId="0" fontId="63" fillId="0" borderId="0" applyNumberFormat="0" applyFill="0" applyBorder="0" applyAlignment="0" applyProtection="0"/>
    <xf numFmtId="0" fontId="23" fillId="0" borderId="0" applyNumberFormat="0" applyFill="0" applyBorder="0" applyAlignment="0" applyProtection="0"/>
    <xf numFmtId="0" fontId="64" fillId="29" borderId="4">
      <alignment horizontal="left"/>
    </xf>
    <xf numFmtId="0" fontId="65" fillId="29" borderId="0">
      <alignment horizontal="left"/>
    </xf>
    <xf numFmtId="0" fontId="66" fillId="7" borderId="0" applyNumberFormat="0" applyBorder="0" applyAlignment="0" applyProtection="0"/>
    <xf numFmtId="0" fontId="24" fillId="11" borderId="0" applyNumberFormat="0" applyBorder="0" applyAlignment="0" applyProtection="0"/>
    <xf numFmtId="0" fontId="67" fillId="32" borderId="0">
      <alignment horizontal="right" vertical="top" textRotation="90" wrapText="1"/>
    </xf>
    <xf numFmtId="0" fontId="138" fillId="61" borderId="0" applyNumberFormat="0" applyBorder="0" applyAlignment="0" applyProtection="0"/>
    <xf numFmtId="0" fontId="24" fillId="11" borderId="0" applyNumberFormat="0" applyBorder="0" applyAlignment="0" applyProtection="0"/>
    <xf numFmtId="0" fontId="138" fillId="61" borderId="0" applyNumberFormat="0" applyBorder="0" applyAlignment="0" applyProtection="0"/>
    <xf numFmtId="0" fontId="139" fillId="61" borderId="0" applyNumberFormat="0" applyBorder="0" applyAlignment="0" applyProtection="0"/>
    <xf numFmtId="0" fontId="40" fillId="7" borderId="0" applyNumberFormat="0" applyBorder="0" applyAlignment="0" applyProtection="0"/>
    <xf numFmtId="0" fontId="24" fillId="11" borderId="0" applyNumberFormat="0" applyBorder="0" applyAlignment="0" applyProtection="0"/>
    <xf numFmtId="0" fontId="140" fillId="61" borderId="0" applyNumberFormat="0" applyBorder="0" applyAlignment="0" applyProtection="0"/>
    <xf numFmtId="0" fontId="141" fillId="61" borderId="0" applyNumberFormat="0" applyBorder="0" applyAlignment="0" applyProtection="0"/>
    <xf numFmtId="0" fontId="40" fillId="7" borderId="0" applyNumberFormat="0" applyBorder="0" applyAlignment="0" applyProtection="0"/>
    <xf numFmtId="0" fontId="24" fillId="11" borderId="0" applyNumberFormat="0" applyBorder="0" applyAlignment="0" applyProtection="0"/>
    <xf numFmtId="0" fontId="140" fillId="61" borderId="0" applyNumberFormat="0" applyBorder="0" applyAlignment="0" applyProtection="0"/>
    <xf numFmtId="0" fontId="138" fillId="61" borderId="0" applyNumberFormat="0" applyBorder="0" applyAlignment="0" applyProtection="0"/>
    <xf numFmtId="0" fontId="138" fillId="61" borderId="0" applyNumberFormat="0" applyBorder="0" applyAlignment="0" applyProtection="0"/>
    <xf numFmtId="0" fontId="40" fillId="7" borderId="0" applyNumberFormat="0" applyBorder="0" applyAlignment="0" applyProtection="0"/>
    <xf numFmtId="0" fontId="68" fillId="0" borderId="9" applyNumberFormat="0" applyFill="0" applyAlignment="0" applyProtection="0"/>
    <xf numFmtId="0" fontId="28" fillId="0" borderId="10" applyNumberFormat="0" applyFill="0" applyAlignment="0" applyProtection="0"/>
    <xf numFmtId="0" fontId="69" fillId="0" borderId="11" applyNumberFormat="0" applyFill="0" applyAlignment="0" applyProtection="0"/>
    <xf numFmtId="0" fontId="29" fillId="0" borderId="12" applyNumberFormat="0" applyFill="0" applyAlignment="0" applyProtection="0"/>
    <xf numFmtId="0" fontId="70" fillId="0" borderId="13" applyNumberFormat="0" applyFill="0" applyAlignment="0" applyProtection="0"/>
    <xf numFmtId="0" fontId="30" fillId="0" borderId="14" applyNumberFormat="0" applyFill="0" applyAlignment="0" applyProtection="0"/>
    <xf numFmtId="0" fontId="70" fillId="0" borderId="0" applyNumberFormat="0" applyFill="0" applyBorder="0" applyAlignment="0" applyProtection="0"/>
    <xf numFmtId="0" fontId="30" fillId="0" borderId="0" applyNumberFormat="0" applyFill="0" applyBorder="0" applyAlignment="0" applyProtection="0"/>
    <xf numFmtId="0" fontId="143" fillId="0" borderId="0" applyNumberFormat="0" applyFill="0" applyBorder="0" applyAlignment="0" applyProtection="0"/>
    <xf numFmtId="0" fontId="41"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43" fillId="0" borderId="0" applyNumberFormat="0" applyFill="0" applyBorder="0" applyAlignment="0" applyProtection="0"/>
    <xf numFmtId="0" fontId="144" fillId="0" borderId="0" applyNumberFormat="0" applyFill="0" applyBorder="0" applyAlignment="0" applyProtection="0"/>
    <xf numFmtId="0" fontId="41"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142" fillId="0" borderId="0" applyNumberFormat="0" applyFill="0" applyBorder="0" applyAlignment="0" applyProtection="0"/>
    <xf numFmtId="0" fontId="145" fillId="0" borderId="0" applyNumberFormat="0" applyFill="0" applyBorder="0" applyAlignment="0" applyProtection="0"/>
    <xf numFmtId="0" fontId="143" fillId="0" borderId="0" applyNumberFormat="0" applyFill="0" applyBorder="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146" fillId="0" borderId="0" applyNumberFormat="0" applyFill="0" applyBorder="0" applyAlignment="0" applyProtection="0"/>
    <xf numFmtId="0" fontId="41"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142"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8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71" fillId="10" borderId="2" applyNumberFormat="0" applyAlignment="0" applyProtection="0"/>
    <xf numFmtId="0" fontId="21" fillId="14" borderId="2" applyNumberFormat="0" applyAlignment="0" applyProtection="0"/>
    <xf numFmtId="0" fontId="6" fillId="30"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2" fillId="0" borderId="0" applyFont="0" applyFill="0" applyBorder="0" applyAlignment="0" applyProtection="0"/>
    <xf numFmtId="43" fontId="90" fillId="0" borderId="0" applyFont="0" applyFill="0" applyBorder="0" applyAlignment="0" applyProtection="0"/>
    <xf numFmtId="176" fontId="53" fillId="0" borderId="0" applyFont="0" applyFill="0" applyBorder="0" applyAlignment="0" applyProtection="0"/>
    <xf numFmtId="43" fontId="2" fillId="0" borderId="0" applyFont="0" applyFill="0" applyBorder="0" applyAlignment="0" applyProtection="0"/>
    <xf numFmtId="43" fontId="92" fillId="0" borderId="0" applyFont="0" applyFill="0" applyBorder="0" applyAlignment="0" applyProtection="0"/>
    <xf numFmtId="43" fontId="90" fillId="0" borderId="0" applyFont="0" applyFill="0" applyBorder="0" applyAlignment="0" applyProtection="0"/>
    <xf numFmtId="43" fontId="91" fillId="0" borderId="0" applyFont="0" applyFill="0" applyBorder="0" applyAlignment="0" applyProtection="0"/>
    <xf numFmtId="43" fontId="9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5"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2" fillId="0" borderId="0" applyFont="0" applyFill="0" applyBorder="0" applyAlignment="0" applyProtection="0"/>
    <xf numFmtId="43" fontId="90" fillId="0" borderId="0" applyFont="0" applyFill="0" applyBorder="0" applyAlignment="0" applyProtection="0"/>
    <xf numFmtId="43" fontId="90" fillId="0" borderId="0" applyFont="0" applyFill="0" applyBorder="0" applyAlignment="0" applyProtection="0"/>
    <xf numFmtId="43" fontId="2" fillId="0" borderId="0" applyFont="0" applyFill="0" applyBorder="0" applyAlignment="0" applyProtection="0"/>
    <xf numFmtId="43" fontId="91" fillId="0" borderId="0" applyFont="0" applyFill="0" applyBorder="0" applyAlignment="0" applyProtection="0"/>
    <xf numFmtId="43" fontId="2" fillId="0" borderId="0" applyFont="0" applyFill="0" applyBorder="0" applyAlignment="0" applyProtection="0"/>
    <xf numFmtId="43" fontId="90" fillId="0" borderId="0" applyFont="0" applyFill="0" applyBorder="0" applyAlignment="0" applyProtection="0"/>
    <xf numFmtId="43" fontId="90" fillId="0" borderId="0" applyFont="0" applyFill="0" applyBorder="0" applyAlignment="0" applyProtection="0"/>
    <xf numFmtId="43" fontId="2" fillId="0" borderId="0" applyFont="0" applyFill="0" applyBorder="0" applyAlignment="0" applyProtection="0"/>
    <xf numFmtId="43" fontId="90" fillId="0" borderId="0" applyFont="0" applyFill="0" applyBorder="0" applyAlignment="0" applyProtection="0"/>
    <xf numFmtId="43" fontId="90" fillId="0" borderId="0" applyFont="0" applyFill="0" applyBorder="0" applyAlignment="0" applyProtection="0"/>
    <xf numFmtId="0" fontId="3" fillId="29" borderId="15">
      <alignment wrapText="1"/>
    </xf>
    <xf numFmtId="0" fontId="3" fillId="29" borderId="15">
      <alignment wrapText="1"/>
    </xf>
    <xf numFmtId="0" fontId="72" fillId="29" borderId="16"/>
    <xf numFmtId="0" fontId="72" fillId="29" borderId="17"/>
    <xf numFmtId="0" fontId="3" fillId="29" borderId="18">
      <alignment horizontal="center" wrapText="1"/>
    </xf>
    <xf numFmtId="0" fontId="3" fillId="29" borderId="18">
      <alignment horizontal="center" wrapText="1"/>
    </xf>
    <xf numFmtId="0" fontId="146" fillId="0" borderId="0" applyNumberFormat="0" applyFill="0" applyBorder="0" applyAlignment="0" applyProtection="0">
      <alignment vertical="top"/>
      <protection locked="0"/>
    </xf>
    <xf numFmtId="0" fontId="73" fillId="0" borderId="19" applyNumberFormat="0" applyFill="0" applyAlignment="0" applyProtection="0"/>
    <xf numFmtId="0" fontId="31" fillId="0" borderId="20" applyNumberFormat="0" applyFill="0" applyAlignment="0" applyProtection="0"/>
    <xf numFmtId="170" fontId="2" fillId="0" borderId="0" applyFont="0" applyFill="0" applyBorder="0" applyAlignment="0" applyProtection="0"/>
    <xf numFmtId="0" fontId="147" fillId="62" borderId="0" applyNumberFormat="0" applyBorder="0" applyAlignment="0" applyProtection="0"/>
    <xf numFmtId="0" fontId="25" fillId="14" borderId="0" applyNumberFormat="0" applyBorder="0" applyAlignment="0" applyProtection="0"/>
    <xf numFmtId="0" fontId="147" fillId="62" borderId="0" applyNumberFormat="0" applyBorder="0" applyAlignment="0" applyProtection="0"/>
    <xf numFmtId="0" fontId="42" fillId="14" borderId="0" applyNumberFormat="0" applyBorder="0" applyAlignment="0" applyProtection="0"/>
    <xf numFmtId="0" fontId="25" fillId="14" borderId="0" applyNumberFormat="0" applyBorder="0" applyAlignment="0" applyProtection="0"/>
    <xf numFmtId="0" fontId="148" fillId="62" borderId="0" applyNumberFormat="0" applyBorder="0" applyAlignment="0" applyProtection="0"/>
    <xf numFmtId="0" fontId="25" fillId="14" borderId="0" applyNumberFormat="0" applyBorder="0" applyAlignment="0" applyProtection="0"/>
    <xf numFmtId="0" fontId="149" fillId="62" borderId="0" applyNumberFormat="0" applyBorder="0" applyAlignment="0" applyProtection="0"/>
    <xf numFmtId="0" fontId="74" fillId="14" borderId="0" applyNumberFormat="0" applyBorder="0" applyAlignment="0" applyProtection="0"/>
    <xf numFmtId="0" fontId="25" fillId="14" borderId="0" applyNumberFormat="0" applyBorder="0" applyAlignment="0" applyProtection="0"/>
    <xf numFmtId="0" fontId="149" fillId="62" borderId="0" applyNumberFormat="0" applyBorder="0" applyAlignment="0" applyProtection="0"/>
    <xf numFmtId="0" fontId="147" fillId="62" borderId="0" applyNumberFormat="0" applyBorder="0" applyAlignment="0" applyProtection="0"/>
    <xf numFmtId="0" fontId="25" fillId="14" borderId="0" applyNumberFormat="0" applyBorder="0" applyAlignment="0" applyProtection="0"/>
    <xf numFmtId="0" fontId="150" fillId="62" borderId="0" applyNumberFormat="0" applyBorder="0" applyAlignment="0" applyProtection="0"/>
    <xf numFmtId="0" fontId="147" fillId="62" borderId="0" applyNumberFormat="0" applyBorder="0" applyAlignment="0" applyProtection="0"/>
    <xf numFmtId="0" fontId="42" fillId="14" borderId="0" applyNumberFormat="0" applyBorder="0" applyAlignment="0" applyProtection="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2" fillId="0" borderId="0"/>
    <xf numFmtId="0" fontId="2" fillId="0" borderId="0"/>
    <xf numFmtId="0" fontId="3" fillId="0" borderId="0"/>
    <xf numFmtId="0" fontId="3" fillId="0" borderId="0"/>
    <xf numFmtId="0" fontId="3" fillId="0" borderId="0"/>
    <xf numFmtId="0" fontId="108" fillId="0" borderId="0"/>
    <xf numFmtId="0" fontId="108" fillId="0" borderId="0"/>
    <xf numFmtId="0" fontId="3" fillId="0" borderId="0"/>
    <xf numFmtId="0" fontId="2" fillId="0" borderId="0"/>
    <xf numFmtId="0" fontId="2" fillId="0" borderId="0"/>
    <xf numFmtId="0" fontId="2" fillId="0" borderId="0"/>
    <xf numFmtId="0" fontId="2" fillId="0" borderId="0"/>
    <xf numFmtId="0" fontId="2" fillId="0" borderId="0"/>
    <xf numFmtId="0" fontId="105" fillId="0" borderId="0"/>
    <xf numFmtId="0" fontId="15" fillId="0" borderId="0"/>
    <xf numFmtId="0" fontId="2" fillId="0" borderId="0"/>
    <xf numFmtId="0" fontId="2" fillId="0" borderId="0"/>
    <xf numFmtId="0" fontId="105" fillId="0" borderId="0"/>
    <xf numFmtId="0" fontId="111" fillId="0" borderId="0"/>
    <xf numFmtId="0" fontId="105" fillId="0" borderId="0"/>
    <xf numFmtId="0" fontId="2" fillId="0" borderId="0"/>
    <xf numFmtId="0" fontId="2" fillId="0" borderId="0"/>
    <xf numFmtId="0" fontId="2" fillId="0" borderId="0"/>
    <xf numFmtId="0" fontId="2" fillId="0" borderId="0"/>
    <xf numFmtId="0" fontId="111" fillId="0" borderId="0"/>
    <xf numFmtId="0" fontId="108" fillId="0" borderId="0"/>
    <xf numFmtId="0" fontId="1" fillId="0" borderId="0"/>
    <xf numFmtId="0" fontId="108" fillId="0" borderId="0"/>
    <xf numFmtId="0" fontId="1" fillId="0" borderId="0"/>
    <xf numFmtId="0" fontId="2" fillId="0" borderId="0"/>
    <xf numFmtId="0" fontId="1" fillId="0" borderId="0"/>
    <xf numFmtId="0" fontId="108" fillId="0" borderId="0"/>
    <xf numFmtId="0" fontId="1" fillId="0" borderId="0"/>
    <xf numFmtId="0" fontId="108" fillId="0" borderId="0"/>
    <xf numFmtId="0" fontId="108" fillId="0" borderId="0"/>
    <xf numFmtId="0" fontId="1" fillId="0" borderId="0"/>
    <xf numFmtId="0" fontId="1" fillId="0" borderId="0"/>
    <xf numFmtId="0" fontId="108" fillId="0" borderId="0"/>
    <xf numFmtId="0" fontId="2"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3" fillId="0" borderId="0"/>
    <xf numFmtId="0" fontId="2" fillId="8" borderId="21" applyNumberFormat="0" applyFont="0" applyAlignment="0" applyProtection="0"/>
    <xf numFmtId="0" fontId="2" fillId="8" borderId="21" applyNumberFormat="0" applyFont="0" applyAlignment="0" applyProtection="0"/>
    <xf numFmtId="0" fontId="90" fillId="63" borderId="38" applyNumberFormat="0" applyFont="0" applyAlignment="0" applyProtection="0"/>
    <xf numFmtId="0" fontId="2" fillId="8" borderId="21" applyNumberFormat="0" applyFont="0" applyAlignment="0" applyProtection="0"/>
    <xf numFmtId="0" fontId="90" fillId="63" borderId="38" applyNumberFormat="0" applyFont="0" applyAlignment="0" applyProtection="0"/>
    <xf numFmtId="0" fontId="2" fillId="8" borderId="21" applyNumberFormat="0" applyFont="0" applyAlignment="0" applyProtection="0"/>
    <xf numFmtId="0" fontId="92" fillId="63" borderId="38" applyNumberFormat="0" applyFont="0" applyAlignment="0" applyProtection="0"/>
    <xf numFmtId="0" fontId="2" fillId="8" borderId="21" applyNumberFormat="0" applyFont="0" applyAlignment="0" applyProtection="0"/>
    <xf numFmtId="0" fontId="1"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1" fillId="63" borderId="38" applyNumberFormat="0" applyFont="0" applyAlignment="0" applyProtection="0"/>
    <xf numFmtId="0" fontId="54" fillId="8" borderId="21" applyNumberFormat="0" applyFont="0" applyAlignment="0" applyProtection="0"/>
    <xf numFmtId="0" fontId="16" fillId="8" borderId="21"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2" fillId="8" borderId="21"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5"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90" fillId="63" borderId="38" applyNumberFormat="0" applyFont="0" applyAlignment="0" applyProtection="0"/>
    <xf numFmtId="0" fontId="2" fillId="8" borderId="21" applyNumberFormat="0" applyFont="0" applyAlignment="0" applyProtection="0"/>
    <xf numFmtId="0" fontId="2" fillId="8" borderId="21" applyNumberFormat="0" applyFont="0" applyAlignment="0" applyProtection="0"/>
    <xf numFmtId="0" fontId="2" fillId="8" borderId="21" applyNumberFormat="0" applyFont="0" applyAlignment="0" applyProtection="0"/>
    <xf numFmtId="0" fontId="54" fillId="8" borderId="21" applyNumberFormat="0" applyFont="0" applyAlignment="0" applyProtection="0"/>
    <xf numFmtId="0" fontId="2" fillId="8" borderId="21" applyNumberFormat="0" applyFont="0" applyAlignment="0" applyProtection="0"/>
    <xf numFmtId="0" fontId="90" fillId="63" borderId="38" applyNumberFormat="0" applyFont="0" applyAlignment="0" applyProtection="0"/>
    <xf numFmtId="0" fontId="15" fillId="8" borderId="21" applyNumberFormat="0" applyFont="0" applyAlignment="0" applyProtection="0"/>
    <xf numFmtId="0" fontId="80" fillId="8" borderId="21" applyNumberFormat="0" applyFont="0" applyAlignment="0" applyProtection="0"/>
    <xf numFmtId="0" fontId="90" fillId="63" borderId="38" applyNumberFormat="0" applyFont="0" applyAlignment="0" applyProtection="0"/>
    <xf numFmtId="0" fontId="2" fillId="8" borderId="21" applyNumberFormat="0" applyFont="0" applyAlignment="0" applyProtection="0"/>
    <xf numFmtId="0" fontId="102" fillId="8" borderId="21" applyNumberFormat="0" applyFont="0" applyAlignment="0" applyProtection="0"/>
    <xf numFmtId="0" fontId="75" fillId="12" borderId="1" applyNumberFormat="0" applyAlignment="0" applyProtection="0"/>
    <xf numFmtId="0" fontId="19" fillId="4" borderId="1" applyNumberFormat="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102"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92" fillId="0" borderId="0" applyFont="0" applyFill="0" applyBorder="0" applyAlignment="0" applyProtection="0"/>
    <xf numFmtId="9" fontId="9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92" fillId="0" borderId="0" applyFont="0" applyFill="0" applyBorder="0" applyAlignment="0" applyProtection="0"/>
    <xf numFmtId="9" fontId="2" fillId="0" borderId="0" applyFont="0" applyFill="0" applyBorder="0" applyAlignment="0" applyProtection="0"/>
    <xf numFmtId="9" fontId="9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90" fillId="0" borderId="0" applyFont="0" applyFill="0" applyBorder="0" applyAlignment="0" applyProtection="0"/>
    <xf numFmtId="9" fontId="9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9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91"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2"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2"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0" fontId="3" fillId="29" borderId="4"/>
    <xf numFmtId="0" fontId="3" fillId="29" borderId="4"/>
    <xf numFmtId="0" fontId="60" fillId="29" borderId="0">
      <alignment horizontal="right"/>
    </xf>
    <xf numFmtId="0" fontId="76" fillId="33" borderId="0">
      <alignment horizontal="center"/>
    </xf>
    <xf numFmtId="0" fontId="77" fillId="30" borderId="0"/>
    <xf numFmtId="0" fontId="78" fillId="32" borderId="22">
      <alignment horizontal="left" vertical="top" wrapText="1"/>
    </xf>
    <xf numFmtId="0" fontId="78" fillId="32" borderId="23">
      <alignment horizontal="left" vertical="top"/>
    </xf>
    <xf numFmtId="0" fontId="151" fillId="64" borderId="0" applyNumberFormat="0" applyBorder="0" applyAlignment="0" applyProtection="0"/>
    <xf numFmtId="0" fontId="26" fillId="9" borderId="0" applyNumberFormat="0" applyBorder="0" applyAlignment="0" applyProtection="0"/>
    <xf numFmtId="0" fontId="151" fillId="64" borderId="0" applyNumberFormat="0" applyBorder="0" applyAlignment="0" applyProtection="0"/>
    <xf numFmtId="0" fontId="82" fillId="5" borderId="0" applyNumberFormat="0" applyBorder="0" applyAlignment="0" applyProtection="0"/>
    <xf numFmtId="0" fontId="152" fillId="64" borderId="0" applyNumberFormat="0" applyBorder="0" applyAlignment="0" applyProtection="0"/>
    <xf numFmtId="0" fontId="153" fillId="64" borderId="0" applyNumberFormat="0" applyBorder="0" applyAlignment="0" applyProtection="0"/>
    <xf numFmtId="0" fontId="43" fillId="5" borderId="0" applyNumberFormat="0" applyBorder="0" applyAlignment="0" applyProtection="0"/>
    <xf numFmtId="0" fontId="26" fillId="9" borderId="0" applyNumberFormat="0" applyBorder="0" applyAlignment="0" applyProtection="0"/>
    <xf numFmtId="0" fontId="154" fillId="64" borderId="0" applyNumberFormat="0" applyBorder="0" applyAlignment="0" applyProtection="0"/>
    <xf numFmtId="0" fontId="82" fillId="5" borderId="0" applyNumberFormat="0" applyBorder="0" applyAlignment="0" applyProtection="0"/>
    <xf numFmtId="0" fontId="26" fillId="9" borderId="0" applyNumberFormat="0" applyBorder="0" applyAlignment="0" applyProtection="0"/>
    <xf numFmtId="0" fontId="43" fillId="5" borderId="0" applyNumberFormat="0" applyBorder="0" applyAlignment="0" applyProtection="0"/>
    <xf numFmtId="0" fontId="151" fillId="64" borderId="0" applyNumberFormat="0" applyBorder="0" applyAlignment="0" applyProtection="0"/>
    <xf numFmtId="0" fontId="151" fillId="64" borderId="0" applyNumberFormat="0" applyBorder="0" applyAlignment="0" applyProtection="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5"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86" fillId="0" borderId="0"/>
    <xf numFmtId="0" fontId="108" fillId="0" borderId="0"/>
    <xf numFmtId="0" fontId="108" fillId="0" borderId="0"/>
    <xf numFmtId="0" fontId="108" fillId="0" borderId="0"/>
    <xf numFmtId="0" fontId="108" fillId="0" borderId="0"/>
    <xf numFmtId="0" fontId="108" fillId="0" borderId="0"/>
    <xf numFmtId="0" fontId="2" fillId="0" borderId="0"/>
    <xf numFmtId="0" fontId="2" fillId="0" borderId="0"/>
    <xf numFmtId="0" fontId="88" fillId="0" borderId="0"/>
    <xf numFmtId="0" fontId="2" fillId="0" borderId="0"/>
    <xf numFmtId="0" fontId="108" fillId="0" borderId="0"/>
    <xf numFmtId="0" fontId="2" fillId="0" borderId="0"/>
    <xf numFmtId="0" fontId="2" fillId="0" borderId="0"/>
    <xf numFmtId="0" fontId="108" fillId="0" borderId="0"/>
    <xf numFmtId="0" fontId="155" fillId="0" borderId="0"/>
    <xf numFmtId="0" fontId="94" fillId="0" borderId="0"/>
    <xf numFmtId="0" fontId="109" fillId="0" borderId="0"/>
    <xf numFmtId="0" fontId="155" fillId="0" borderId="0"/>
    <xf numFmtId="0" fontId="110" fillId="0" borderId="0"/>
    <xf numFmtId="0" fontId="156" fillId="0" borderId="0"/>
    <xf numFmtId="0" fontId="15" fillId="0" borderId="0">
      <alignment vertical="top"/>
    </xf>
    <xf numFmtId="0" fontId="103" fillId="0" borderId="0"/>
    <xf numFmtId="0" fontId="108" fillId="0" borderId="0"/>
    <xf numFmtId="0" fontId="2" fillId="0" borderId="0"/>
    <xf numFmtId="0" fontId="109" fillId="0" borderId="0"/>
    <xf numFmtId="0" fontId="108" fillId="0" borderId="0"/>
    <xf numFmtId="0" fontId="157" fillId="0" borderId="0"/>
    <xf numFmtId="0" fontId="94" fillId="0" borderId="0"/>
    <xf numFmtId="0" fontId="51" fillId="0" borderId="0" applyBorder="0"/>
    <xf numFmtId="0" fontId="15" fillId="0" borderId="0">
      <alignment vertical="top"/>
    </xf>
    <xf numFmtId="0" fontId="15" fillId="0" borderId="0">
      <alignment vertical="top"/>
    </xf>
    <xf numFmtId="0" fontId="51" fillId="0" borderId="0" applyBorder="0"/>
    <xf numFmtId="0" fontId="2" fillId="0" borderId="0"/>
    <xf numFmtId="0" fontId="15" fillId="0" borderId="0">
      <alignment vertical="top"/>
    </xf>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10"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2" fillId="0" borderId="0"/>
    <xf numFmtId="0" fontId="2" fillId="0" borderId="0"/>
    <xf numFmtId="0" fontId="1" fillId="0" borderId="0"/>
    <xf numFmtId="0" fontId="54"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3" fillId="0" borderId="0"/>
    <xf numFmtId="0" fontId="108" fillId="0" borderId="0"/>
    <xf numFmtId="0" fontId="2" fillId="0" borderId="0"/>
    <xf numFmtId="0" fontId="15" fillId="0" borderId="0">
      <alignment vertical="top"/>
    </xf>
    <xf numFmtId="0" fontId="94" fillId="0" borderId="0"/>
    <xf numFmtId="0" fontId="108" fillId="0" borderId="0"/>
    <xf numFmtId="0" fontId="51" fillId="0" borderId="0"/>
    <xf numFmtId="0" fontId="104" fillId="0" borderId="0"/>
    <xf numFmtId="0" fontId="51" fillId="0" borderId="0"/>
    <xf numFmtId="0" fontId="2" fillId="0" borderId="0"/>
    <xf numFmtId="0" fontId="51" fillId="0" borderId="0"/>
    <xf numFmtId="0" fontId="15" fillId="0" borderId="0">
      <alignment vertical="top"/>
    </xf>
    <xf numFmtId="0" fontId="108" fillId="0" borderId="0"/>
    <xf numFmtId="0" fontId="3"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94"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 fillId="0" borderId="0">
      <alignment vertical="top"/>
    </xf>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 fillId="0" borderId="0">
      <alignment vertical="top"/>
    </xf>
    <xf numFmtId="0" fontId="108" fillId="0" borderId="0"/>
    <xf numFmtId="0" fontId="108" fillId="0" borderId="0"/>
    <xf numFmtId="0" fontId="108" fillId="0" borderId="0"/>
    <xf numFmtId="0" fontId="108" fillId="0" borderId="0"/>
    <xf numFmtId="0" fontId="108" fillId="0" borderId="0"/>
    <xf numFmtId="0" fontId="108" fillId="0" borderId="0"/>
    <xf numFmtId="0" fontId="104"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 fillId="0" borderId="0">
      <alignment vertical="top"/>
    </xf>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8" fillId="0" borderId="0"/>
    <xf numFmtId="0" fontId="108" fillId="0" borderId="0"/>
    <xf numFmtId="0" fontId="108" fillId="0" borderId="0"/>
    <xf numFmtId="0" fontId="108" fillId="0" borderId="0"/>
    <xf numFmtId="0" fontId="15" fillId="0" borderId="0">
      <alignment vertical="top"/>
    </xf>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 fillId="0" borderId="0">
      <alignment vertical="top"/>
    </xf>
    <xf numFmtId="0" fontId="108" fillId="0" borderId="0"/>
    <xf numFmtId="0" fontId="108" fillId="0" borderId="0"/>
    <xf numFmtId="0" fontId="108" fillId="0" borderId="0"/>
    <xf numFmtId="0" fontId="108" fillId="0" borderId="0"/>
    <xf numFmtId="0" fontId="108"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9" fillId="0" borderId="0"/>
    <xf numFmtId="0" fontId="2" fillId="0" borderId="0"/>
    <xf numFmtId="0" fontId="108" fillId="0" borderId="0"/>
    <xf numFmtId="0" fontId="15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80"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11"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94" fillId="0" borderId="0"/>
    <xf numFmtId="0" fontId="108" fillId="0" borderId="0"/>
    <xf numFmtId="0" fontId="108" fillId="0" borderId="0"/>
    <xf numFmtId="0" fontId="108" fillId="0" borderId="0"/>
    <xf numFmtId="0" fontId="109" fillId="0" borderId="0"/>
    <xf numFmtId="0" fontId="109" fillId="0" borderId="0"/>
    <xf numFmtId="0" fontId="2" fillId="0" borderId="0"/>
    <xf numFmtId="0" fontId="2" fillId="0" borderId="0"/>
    <xf numFmtId="0" fontId="103"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5"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80" fillId="0" borderId="0"/>
    <xf numFmtId="0" fontId="2" fillId="0" borderId="0"/>
    <xf numFmtId="0" fontId="109"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5"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6"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10"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9" fillId="0" borderId="0"/>
    <xf numFmtId="0" fontId="108" fillId="0" borderId="0"/>
    <xf numFmtId="0" fontId="108" fillId="0" borderId="0"/>
    <xf numFmtId="0" fontId="103"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9" fillId="0" borderId="0"/>
    <xf numFmtId="0" fontId="108" fillId="0" borderId="0"/>
    <xf numFmtId="0" fontId="108" fillId="0" borderId="0"/>
    <xf numFmtId="0" fontId="155"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6"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80"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94"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94"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8" fillId="0" borderId="0" applyNumberFormat="0" applyBorder="0" applyAlignment="0"/>
    <xf numFmtId="0" fontId="108" fillId="0" borderId="0"/>
    <xf numFmtId="0" fontId="108" fillId="0" borderId="0"/>
    <xf numFmtId="0" fontId="108" fillId="0" borderId="0"/>
    <xf numFmtId="0" fontId="108" fillId="0" borderId="0"/>
    <xf numFmtId="0" fontId="94" fillId="0" borderId="0"/>
    <xf numFmtId="0" fontId="108" fillId="0" borderId="0"/>
    <xf numFmtId="0" fontId="108" fillId="0" borderId="0"/>
    <xf numFmtId="0" fontId="108" fillId="0" borderId="0"/>
    <xf numFmtId="0" fontId="108" fillId="0" borderId="0"/>
    <xf numFmtId="0" fontId="110" fillId="0" borderId="0"/>
    <xf numFmtId="0" fontId="108" fillId="0" borderId="0"/>
    <xf numFmtId="0" fontId="108" fillId="0" borderId="0"/>
    <xf numFmtId="0" fontId="108" fillId="0" borderId="0"/>
    <xf numFmtId="0" fontId="94" fillId="0" borderId="0"/>
    <xf numFmtId="0" fontId="108" fillId="0" borderId="0"/>
    <xf numFmtId="0" fontId="158" fillId="0" borderId="0"/>
    <xf numFmtId="0" fontId="108" fillId="0" borderId="0"/>
    <xf numFmtId="0" fontId="108" fillId="0" borderId="0"/>
    <xf numFmtId="0" fontId="108" fillId="0" borderId="0"/>
    <xf numFmtId="0" fontId="108" fillId="0" borderId="0"/>
    <xf numFmtId="0" fontId="108" fillId="0" borderId="0"/>
    <xf numFmtId="0" fontId="155" fillId="0" borderId="0"/>
    <xf numFmtId="0" fontId="108" fillId="0" borderId="0"/>
    <xf numFmtId="0" fontId="108" fillId="0" borderId="0"/>
    <xf numFmtId="0" fontId="108" fillId="0" borderId="0"/>
    <xf numFmtId="0" fontId="108" fillId="0" borderId="0"/>
    <xf numFmtId="0" fontId="155"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11" fillId="0" borderId="0"/>
    <xf numFmtId="0" fontId="108" fillId="0" borderId="0"/>
    <xf numFmtId="0" fontId="108" fillId="0" borderId="0"/>
    <xf numFmtId="0" fontId="108" fillId="0" borderId="0"/>
    <xf numFmtId="0" fontId="108" fillId="0" borderId="0"/>
    <xf numFmtId="0" fontId="155" fillId="0" borderId="0"/>
    <xf numFmtId="0" fontId="2"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 fillId="0" borderId="0">
      <alignment vertical="top"/>
    </xf>
    <xf numFmtId="0" fontId="108" fillId="0" borderId="0"/>
    <xf numFmtId="0" fontId="108" fillId="0" borderId="0"/>
    <xf numFmtId="0" fontId="108" fillId="0" borderId="0"/>
    <xf numFmtId="0" fontId="108" fillId="0" borderId="0"/>
    <xf numFmtId="0" fontId="15" fillId="0" borderId="0">
      <alignment vertical="top"/>
    </xf>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 fillId="0" borderId="0">
      <alignment vertical="top"/>
    </xf>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2" fillId="0" borderId="0"/>
    <xf numFmtId="174" fontId="2" fillId="0" borderId="0" applyFont="0" applyFill="0" applyBorder="0" applyAlignment="0" applyProtection="0">
      <alignment horizontal="right" vertical="center"/>
      <protection locked="0"/>
    </xf>
    <xf numFmtId="0" fontId="15" fillId="0" borderId="0">
      <alignment vertical="top"/>
    </xf>
    <xf numFmtId="0" fontId="59" fillId="29" borderId="0">
      <alignment horizontal="center"/>
    </xf>
    <xf numFmtId="0" fontId="44" fillId="0" borderId="0" applyNumberFormat="0" applyFill="0" applyBorder="0" applyAlignment="0" applyProtection="0"/>
    <xf numFmtId="0" fontId="27" fillId="0" borderId="0" applyNumberFormat="0" applyFill="0" applyBorder="0" applyAlignment="0" applyProtection="0"/>
    <xf numFmtId="0" fontId="79" fillId="29" borderId="0"/>
    <xf numFmtId="0" fontId="9" fillId="0" borderId="6" applyNumberFormat="0" applyFill="0" applyAlignment="0" applyProtection="0"/>
    <xf numFmtId="0" fontId="22" fillId="0" borderId="7" applyNumberFormat="0" applyFill="0" applyAlignment="0" applyProtection="0"/>
    <xf numFmtId="0" fontId="160" fillId="0" borderId="0" applyNumberFormat="0" applyFill="0" applyBorder="0" applyAlignment="0" applyProtection="0"/>
    <xf numFmtId="0" fontId="161" fillId="0" borderId="39" applyNumberFormat="0" applyFill="0" applyAlignment="0" applyProtection="0"/>
    <xf numFmtId="0" fontId="28" fillId="0" borderId="10" applyNumberFormat="0" applyFill="0" applyAlignment="0" applyProtection="0"/>
    <xf numFmtId="0" fontId="161" fillId="0" borderId="39" applyNumberFormat="0" applyFill="0" applyAlignment="0" applyProtection="0"/>
    <xf numFmtId="0" fontId="83" fillId="0" borderId="24" applyNumberFormat="0" applyFill="0" applyAlignment="0" applyProtection="0"/>
    <xf numFmtId="0" fontId="162" fillId="0" borderId="39" applyNumberFormat="0" applyFill="0" applyAlignment="0" applyProtection="0"/>
    <xf numFmtId="0" fontId="45" fillId="0" borderId="9" applyNumberFormat="0" applyFill="0" applyAlignment="0" applyProtection="0"/>
    <xf numFmtId="0" fontId="28" fillId="0" borderId="10" applyNumberFormat="0" applyFill="0" applyAlignment="0" applyProtection="0"/>
    <xf numFmtId="0" fontId="45" fillId="0" borderId="9" applyNumberFormat="0" applyFill="0" applyAlignment="0" applyProtection="0"/>
    <xf numFmtId="0" fontId="163" fillId="0" borderId="39" applyNumberFormat="0" applyFill="0" applyAlignment="0" applyProtection="0"/>
    <xf numFmtId="0" fontId="162" fillId="0" borderId="39" applyNumberFormat="0" applyFill="0" applyAlignment="0" applyProtection="0"/>
    <xf numFmtId="0" fontId="83" fillId="0" borderId="24" applyNumberFormat="0" applyFill="0" applyAlignment="0" applyProtection="0"/>
    <xf numFmtId="0" fontId="28" fillId="0" borderId="10" applyNumberFormat="0" applyFill="0" applyAlignment="0" applyProtection="0"/>
    <xf numFmtId="0" fontId="163" fillId="0" borderId="39" applyNumberFormat="0" applyFill="0" applyAlignment="0" applyProtection="0"/>
    <xf numFmtId="0" fontId="161" fillId="0" borderId="39" applyNumberFormat="0" applyFill="0" applyAlignment="0" applyProtection="0"/>
    <xf numFmtId="0" fontId="161" fillId="0" borderId="39" applyNumberFormat="0" applyFill="0" applyAlignment="0" applyProtection="0"/>
    <xf numFmtId="0" fontId="45" fillId="0" borderId="9" applyNumberFormat="0" applyFill="0" applyAlignment="0" applyProtection="0"/>
    <xf numFmtId="0" fontId="164" fillId="0" borderId="40" applyNumberFormat="0" applyFill="0" applyAlignment="0" applyProtection="0"/>
    <xf numFmtId="0" fontId="29" fillId="0" borderId="12" applyNumberFormat="0" applyFill="0" applyAlignment="0" applyProtection="0"/>
    <xf numFmtId="0" fontId="164" fillId="0" borderId="40" applyNumberFormat="0" applyFill="0" applyAlignment="0" applyProtection="0"/>
    <xf numFmtId="0" fontId="84" fillId="0" borderId="11" applyNumberFormat="0" applyFill="0" applyAlignment="0" applyProtection="0"/>
    <xf numFmtId="0" fontId="165" fillId="0" borderId="40" applyNumberFormat="0" applyFill="0" applyAlignment="0" applyProtection="0"/>
    <xf numFmtId="0" fontId="46" fillId="0" borderId="11" applyNumberFormat="0" applyFill="0" applyAlignment="0" applyProtection="0"/>
    <xf numFmtId="0" fontId="29" fillId="0" borderId="12" applyNumberFormat="0" applyFill="0" applyAlignment="0" applyProtection="0"/>
    <xf numFmtId="0" fontId="46" fillId="0" borderId="11" applyNumberFormat="0" applyFill="0" applyAlignment="0" applyProtection="0"/>
    <xf numFmtId="0" fontId="166" fillId="0" borderId="40" applyNumberFormat="0" applyFill="0" applyAlignment="0" applyProtection="0"/>
    <xf numFmtId="0" fontId="165" fillId="0" borderId="40" applyNumberFormat="0" applyFill="0" applyAlignment="0" applyProtection="0"/>
    <xf numFmtId="0" fontId="84" fillId="0" borderId="11" applyNumberFormat="0" applyFill="0" applyAlignment="0" applyProtection="0"/>
    <xf numFmtId="0" fontId="29" fillId="0" borderId="12" applyNumberFormat="0" applyFill="0" applyAlignment="0" applyProtection="0"/>
    <xf numFmtId="0" fontId="166" fillId="0" borderId="40" applyNumberFormat="0" applyFill="0" applyAlignment="0" applyProtection="0"/>
    <xf numFmtId="0" fontId="164" fillId="0" borderId="40" applyNumberFormat="0" applyFill="0" applyAlignment="0" applyProtection="0"/>
    <xf numFmtId="0" fontId="164" fillId="0" borderId="40" applyNumberFormat="0" applyFill="0" applyAlignment="0" applyProtection="0"/>
    <xf numFmtId="0" fontId="46" fillId="0" borderId="11" applyNumberFormat="0" applyFill="0" applyAlignment="0" applyProtection="0"/>
    <xf numFmtId="0" fontId="167" fillId="0" borderId="41" applyNumberFormat="0" applyFill="0" applyAlignment="0" applyProtection="0"/>
    <xf numFmtId="0" fontId="30" fillId="0" borderId="14" applyNumberFormat="0" applyFill="0" applyAlignment="0" applyProtection="0"/>
    <xf numFmtId="0" fontId="167" fillId="0" borderId="41" applyNumberFormat="0" applyFill="0" applyAlignment="0" applyProtection="0"/>
    <xf numFmtId="0" fontId="85" fillId="0" borderId="25" applyNumberFormat="0" applyFill="0" applyAlignment="0" applyProtection="0"/>
    <xf numFmtId="0" fontId="168" fillId="0" borderId="41" applyNumberFormat="0" applyFill="0" applyAlignment="0" applyProtection="0"/>
    <xf numFmtId="0" fontId="47" fillId="0" borderId="13" applyNumberFormat="0" applyFill="0" applyAlignment="0" applyProtection="0"/>
    <xf numFmtId="0" fontId="30" fillId="0" borderId="14" applyNumberFormat="0" applyFill="0" applyAlignment="0" applyProtection="0"/>
    <xf numFmtId="0" fontId="47" fillId="0" borderId="13" applyNumberFormat="0" applyFill="0" applyAlignment="0" applyProtection="0"/>
    <xf numFmtId="0" fontId="169" fillId="0" borderId="41" applyNumberFormat="0" applyFill="0" applyAlignment="0" applyProtection="0"/>
    <xf numFmtId="0" fontId="168" fillId="0" borderId="41" applyNumberFormat="0" applyFill="0" applyAlignment="0" applyProtection="0"/>
    <xf numFmtId="0" fontId="85" fillId="0" borderId="25" applyNumberFormat="0" applyFill="0" applyAlignment="0" applyProtection="0"/>
    <xf numFmtId="0" fontId="30" fillId="0" borderId="14" applyNumberFormat="0" applyFill="0" applyAlignment="0" applyProtection="0"/>
    <xf numFmtId="0" fontId="169" fillId="0" borderId="41" applyNumberFormat="0" applyFill="0" applyAlignment="0" applyProtection="0"/>
    <xf numFmtId="0" fontId="167" fillId="0" borderId="41" applyNumberFormat="0" applyFill="0" applyAlignment="0" applyProtection="0"/>
    <xf numFmtId="0" fontId="167" fillId="0" borderId="41" applyNumberFormat="0" applyFill="0" applyAlignment="0" applyProtection="0"/>
    <xf numFmtId="0" fontId="47" fillId="0" borderId="13" applyNumberFormat="0" applyFill="0" applyAlignment="0" applyProtection="0"/>
    <xf numFmtId="0" fontId="167" fillId="0" borderId="0" applyNumberFormat="0" applyFill="0" applyBorder="0" applyAlignment="0" applyProtection="0"/>
    <xf numFmtId="0" fontId="30" fillId="0" borderId="0" applyNumberFormat="0" applyFill="0" applyBorder="0" applyAlignment="0" applyProtection="0"/>
    <xf numFmtId="0" fontId="167" fillId="0" borderId="0" applyNumberFormat="0" applyFill="0" applyBorder="0" applyAlignment="0" applyProtection="0"/>
    <xf numFmtId="0" fontId="85" fillId="0" borderId="0" applyNumberFormat="0" applyFill="0" applyBorder="0" applyAlignment="0" applyProtection="0"/>
    <xf numFmtId="0" fontId="168" fillId="0" borderId="0" applyNumberFormat="0" applyFill="0" applyBorder="0" applyAlignment="0" applyProtection="0"/>
    <xf numFmtId="0" fontId="47" fillId="0" borderId="0" applyNumberFormat="0" applyFill="0" applyBorder="0" applyAlignment="0" applyProtection="0"/>
    <xf numFmtId="0" fontId="169" fillId="0" borderId="0" applyNumberFormat="0" applyFill="0" applyBorder="0" applyAlignment="0" applyProtection="0"/>
    <xf numFmtId="0" fontId="47" fillId="0" borderId="0" applyNumberFormat="0" applyFill="0" applyBorder="0" applyAlignment="0" applyProtection="0"/>
    <xf numFmtId="0" fontId="30" fillId="0" borderId="0" applyNumberFormat="0" applyFill="0" applyBorder="0" applyAlignment="0" applyProtection="0"/>
    <xf numFmtId="0" fontId="168" fillId="0" borderId="0" applyNumberFormat="0" applyFill="0" applyBorder="0" applyAlignment="0" applyProtection="0"/>
    <xf numFmtId="0" fontId="85" fillId="0" borderId="0" applyNumberFormat="0" applyFill="0" applyBorder="0" applyAlignment="0" applyProtection="0"/>
    <xf numFmtId="0" fontId="30" fillId="0" borderId="0" applyNumberFormat="0" applyFill="0" applyBorder="0" applyAlignment="0" applyProtection="0"/>
    <xf numFmtId="0" fontId="47" fillId="0" borderId="0" applyNumberFormat="0" applyFill="0" applyBorder="0" applyAlignment="0" applyProtection="0"/>
    <xf numFmtId="0" fontId="167" fillId="0" borderId="0" applyNumberFormat="0" applyFill="0" applyBorder="0" applyAlignment="0" applyProtection="0"/>
    <xf numFmtId="0" fontId="167" fillId="0" borderId="0" applyNumberFormat="0" applyFill="0" applyBorder="0" applyAlignment="0" applyProtection="0"/>
    <xf numFmtId="0" fontId="27" fillId="0" borderId="0" applyNumberFormat="0" applyFill="0" applyBorder="0" applyAlignment="0" applyProtection="0"/>
    <xf numFmtId="0" fontId="160" fillId="0" borderId="0" applyNumberFormat="0" applyFill="0" applyBorder="0" applyAlignment="0" applyProtection="0"/>
    <xf numFmtId="0" fontId="27" fillId="0" borderId="0" applyNumberFormat="0" applyFill="0" applyBorder="0" applyAlignment="0" applyProtection="0"/>
    <xf numFmtId="0" fontId="170" fillId="0" borderId="0" applyNumberFormat="0" applyFill="0" applyBorder="0" applyAlignment="0" applyProtection="0"/>
    <xf numFmtId="0" fontId="44" fillId="0" borderId="0" applyNumberFormat="0" applyFill="0" applyBorder="0" applyAlignment="0" applyProtection="0"/>
    <xf numFmtId="0" fontId="27" fillId="0" borderId="0" applyNumberFormat="0" applyFill="0" applyBorder="0" applyAlignment="0" applyProtection="0"/>
    <xf numFmtId="0" fontId="160" fillId="0" borderId="0" applyNumberFormat="0" applyFill="0" applyBorder="0" applyAlignment="0" applyProtection="0"/>
    <xf numFmtId="0" fontId="171" fillId="0" borderId="42" applyNumberFormat="0" applyFill="0" applyAlignment="0" applyProtection="0"/>
    <xf numFmtId="0" fontId="31" fillId="0" borderId="20" applyNumberFormat="0" applyFill="0" applyAlignment="0" applyProtection="0"/>
    <xf numFmtId="0" fontId="171" fillId="0" borderId="42" applyNumberFormat="0" applyFill="0" applyAlignment="0" applyProtection="0"/>
    <xf numFmtId="0" fontId="172" fillId="0" borderId="42" applyNumberFormat="0" applyFill="0" applyAlignment="0" applyProtection="0"/>
    <xf numFmtId="0" fontId="48" fillId="0" borderId="19" applyNumberFormat="0" applyFill="0" applyAlignment="0" applyProtection="0"/>
    <xf numFmtId="0" fontId="173" fillId="0" borderId="42" applyNumberFormat="0" applyFill="0" applyAlignment="0" applyProtection="0"/>
    <xf numFmtId="0" fontId="31" fillId="0" borderId="20" applyNumberFormat="0" applyFill="0" applyAlignment="0" applyProtection="0"/>
    <xf numFmtId="0" fontId="174" fillId="0" borderId="42" applyNumberFormat="0" applyFill="0" applyAlignment="0" applyProtection="0"/>
    <xf numFmtId="0" fontId="48" fillId="0" borderId="19" applyNumberFormat="0" applyFill="0" applyAlignment="0" applyProtection="0"/>
    <xf numFmtId="0" fontId="31" fillId="0" borderId="20" applyNumberFormat="0" applyFill="0" applyAlignment="0" applyProtection="0"/>
    <xf numFmtId="0" fontId="48" fillId="0" borderId="19" applyNumberFormat="0" applyFill="0" applyAlignment="0" applyProtection="0"/>
    <xf numFmtId="0" fontId="171" fillId="0" borderId="42" applyNumberFormat="0" applyFill="0" applyAlignment="0" applyProtection="0"/>
    <xf numFmtId="0" fontId="171" fillId="0" borderId="42" applyNumberFormat="0" applyFill="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75" fillId="0" borderId="0" applyNumberFormat="0" applyFill="0" applyBorder="0" applyAlignment="0" applyProtection="0"/>
    <xf numFmtId="0" fontId="31" fillId="0" borderId="0" applyNumberFormat="0" applyFill="0" applyBorder="0" applyAlignment="0" applyProtection="0"/>
    <xf numFmtId="0" fontId="175" fillId="0" borderId="0" applyNumberFormat="0" applyFill="0" applyBorder="0" applyAlignment="0" applyProtection="0"/>
    <xf numFmtId="0" fontId="176" fillId="0" borderId="0" applyNumberFormat="0" applyFill="0" applyBorder="0" applyAlignment="0" applyProtection="0"/>
    <xf numFmtId="0" fontId="49" fillId="0" borderId="0" applyNumberFormat="0" applyFill="0" applyBorder="0" applyAlignment="0" applyProtection="0"/>
    <xf numFmtId="0" fontId="177" fillId="0" borderId="0" applyNumberFormat="0" applyFill="0" applyBorder="0" applyAlignment="0" applyProtection="0"/>
    <xf numFmtId="0" fontId="31" fillId="0" borderId="0" applyNumberFormat="0" applyFill="0" applyBorder="0" applyAlignment="0" applyProtection="0"/>
    <xf numFmtId="0" fontId="178" fillId="0" borderId="0" applyNumberFormat="0" applyFill="0" applyBorder="0" applyAlignment="0" applyProtection="0"/>
    <xf numFmtId="0" fontId="49" fillId="0" borderId="0" applyNumberFormat="0" applyFill="0" applyBorder="0" applyAlignment="0" applyProtection="0"/>
    <xf numFmtId="0" fontId="31" fillId="0" borderId="0" applyNumberFormat="0" applyFill="0" applyBorder="0" applyAlignment="0" applyProtection="0"/>
    <xf numFmtId="0" fontId="49" fillId="0" borderId="0" applyNumberFormat="0" applyFill="0" applyBorder="0" applyAlignment="0" applyProtection="0"/>
    <xf numFmtId="0" fontId="175" fillId="0" borderId="0" applyNumberFormat="0" applyFill="0" applyBorder="0" applyAlignment="0" applyProtection="0"/>
    <xf numFmtId="0" fontId="17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31" fillId="0" borderId="0" applyNumberFormat="0" applyFill="0" applyBorder="0" applyAlignment="0" applyProtection="0"/>
    <xf numFmtId="0" fontId="179" fillId="65" borderId="43" applyNumberFormat="0" applyAlignment="0" applyProtection="0"/>
    <xf numFmtId="0" fontId="32" fillId="18" borderId="5" applyNumberFormat="0" applyAlignment="0" applyProtection="0"/>
    <xf numFmtId="0" fontId="179" fillId="65" borderId="43" applyNumberFormat="0" applyAlignment="0" applyProtection="0"/>
    <xf numFmtId="0" fontId="180" fillId="65" borderId="43" applyNumberFormat="0" applyAlignment="0" applyProtection="0"/>
    <xf numFmtId="0" fontId="50" fillId="18" borderId="5" applyNumberFormat="0" applyAlignment="0" applyProtection="0"/>
    <xf numFmtId="0" fontId="181" fillId="65" borderId="43" applyNumberFormat="0" applyAlignment="0" applyProtection="0"/>
    <xf numFmtId="0" fontId="32" fillId="18" borderId="5" applyNumberFormat="0" applyAlignment="0" applyProtection="0"/>
    <xf numFmtId="0" fontId="182" fillId="65" borderId="43" applyNumberFormat="0" applyAlignment="0" applyProtection="0"/>
    <xf numFmtId="0" fontId="50" fillId="18" borderId="5" applyNumberFormat="0" applyAlignment="0" applyProtection="0"/>
    <xf numFmtId="0" fontId="32" fillId="18" borderId="5" applyNumberFormat="0" applyAlignment="0" applyProtection="0"/>
    <xf numFmtId="0" fontId="50" fillId="18" borderId="5" applyNumberFormat="0" applyAlignment="0" applyProtection="0"/>
    <xf numFmtId="0" fontId="179" fillId="65" borderId="43" applyNumberFormat="0" applyAlignment="0" applyProtection="0"/>
    <xf numFmtId="0" fontId="179" fillId="65" borderId="43" applyNumberFormat="0" applyAlignment="0" applyProtection="0"/>
    <xf numFmtId="0" fontId="142" fillId="0" borderId="0" applyNumberFormat="0" applyFill="0" applyBorder="0" applyAlignment="0" applyProtection="0"/>
  </cellStyleXfs>
  <cellXfs count="346">
    <xf numFmtId="0" fontId="0" fillId="0" borderId="0" xfId="0"/>
    <xf numFmtId="0" fontId="5" fillId="0" borderId="0" xfId="0" applyFont="1" applyAlignment="1">
      <alignment horizontal="right"/>
    </xf>
    <xf numFmtId="0" fontId="6" fillId="0" borderId="0" xfId="0" applyFont="1"/>
    <xf numFmtId="0" fontId="6" fillId="0" borderId="0" xfId="0" applyFont="1" applyAlignment="1">
      <alignment wrapText="1"/>
    </xf>
    <xf numFmtId="0" fontId="0" fillId="0" borderId="26" xfId="0" applyBorder="1"/>
    <xf numFmtId="0" fontId="0" fillId="0" borderId="0" xfId="0" applyBorder="1"/>
    <xf numFmtId="0" fontId="0" fillId="34" borderId="0" xfId="0" applyFill="1"/>
    <xf numFmtId="0" fontId="6" fillId="0" borderId="0" xfId="0" applyFont="1" applyAlignment="1"/>
    <xf numFmtId="0" fontId="8" fillId="0" borderId="0" xfId="0" applyFont="1"/>
    <xf numFmtId="0" fontId="0" fillId="0" borderId="0" xfId="0" applyAlignment="1"/>
    <xf numFmtId="0" fontId="6" fillId="0" borderId="0" xfId="0" applyFont="1" applyAlignment="1">
      <alignment horizontal="center"/>
    </xf>
    <xf numFmtId="0" fontId="7" fillId="0" borderId="26" xfId="0" applyFont="1" applyBorder="1" applyAlignment="1">
      <alignment horizontal="right"/>
    </xf>
    <xf numFmtId="0" fontId="7" fillId="0" borderId="0" xfId="0" applyFont="1" applyAlignment="1">
      <alignment horizontal="right"/>
    </xf>
    <xf numFmtId="0" fontId="6" fillId="0" borderId="0" xfId="0" applyFont="1" applyAlignment="1">
      <alignment horizontal="center" wrapText="1"/>
    </xf>
    <xf numFmtId="0" fontId="0" fillId="34" borderId="26" xfId="0" applyFill="1" applyBorder="1"/>
    <xf numFmtId="0" fontId="9" fillId="0" borderId="0" xfId="0" applyFont="1" applyAlignment="1">
      <alignment horizontal="center" wrapText="1"/>
    </xf>
    <xf numFmtId="0" fontId="9" fillId="0" borderId="0" xfId="0" applyFont="1" applyAlignment="1">
      <alignment wrapText="1"/>
    </xf>
    <xf numFmtId="0" fontId="0" fillId="34" borderId="0" xfId="0" applyFill="1" applyBorder="1"/>
    <xf numFmtId="0" fontId="0" fillId="0" borderId="26" xfId="0" applyFill="1" applyBorder="1"/>
    <xf numFmtId="0" fontId="0" fillId="0" borderId="0" xfId="0" applyFill="1"/>
    <xf numFmtId="0" fontId="0" fillId="0" borderId="17" xfId="0" applyBorder="1"/>
    <xf numFmtId="166" fontId="0" fillId="0" borderId="0" xfId="0" applyNumberFormat="1"/>
    <xf numFmtId="165" fontId="2" fillId="0" borderId="0" xfId="0" applyNumberFormat="1" applyFont="1" applyBorder="1" applyAlignment="1">
      <alignment horizontal="right" vertical="center"/>
    </xf>
    <xf numFmtId="165" fontId="0" fillId="34" borderId="26" xfId="0" applyNumberFormat="1" applyFill="1" applyBorder="1"/>
    <xf numFmtId="165" fontId="0" fillId="34" borderId="0" xfId="0" applyNumberFormat="1" applyFill="1" applyBorder="1"/>
    <xf numFmtId="166" fontId="0" fillId="0" borderId="26" xfId="0" applyNumberFormat="1" applyBorder="1"/>
    <xf numFmtId="165" fontId="2" fillId="0" borderId="26" xfId="0" applyNumberFormat="1" applyFont="1" applyBorder="1" applyAlignment="1">
      <alignment horizontal="right" vertical="center"/>
    </xf>
    <xf numFmtId="0" fontId="0" fillId="0" borderId="0" xfId="0" applyAlignment="1">
      <alignment horizontal="right"/>
    </xf>
    <xf numFmtId="0" fontId="7" fillId="34" borderId="26" xfId="0" applyFont="1" applyFill="1" applyBorder="1"/>
    <xf numFmtId="0" fontId="7" fillId="34" borderId="0" xfId="0" applyFont="1" applyFill="1" applyBorder="1"/>
    <xf numFmtId="0" fontId="7" fillId="34" borderId="0" xfId="0" applyFont="1" applyFill="1"/>
    <xf numFmtId="0" fontId="7" fillId="0" borderId="0" xfId="0" applyFont="1" applyBorder="1" applyAlignment="1">
      <alignment horizontal="right"/>
    </xf>
    <xf numFmtId="0" fontId="7" fillId="0" borderId="26" xfId="0" applyFont="1" applyBorder="1" applyAlignment="1">
      <alignment wrapText="1"/>
    </xf>
    <xf numFmtId="0" fontId="7" fillId="34" borderId="26" xfId="0" applyFont="1" applyFill="1" applyBorder="1" applyAlignment="1"/>
    <xf numFmtId="0" fontId="7" fillId="0" borderId="0" xfId="0" applyFont="1"/>
    <xf numFmtId="0" fontId="0" fillId="0" borderId="0" xfId="0" applyFill="1" applyBorder="1"/>
    <xf numFmtId="0" fontId="7" fillId="0" borderId="0" xfId="0" applyFont="1" applyFill="1" applyBorder="1"/>
    <xf numFmtId="0" fontId="7" fillId="0" borderId="26" xfId="0" applyFont="1" applyBorder="1"/>
    <xf numFmtId="0" fontId="7" fillId="0" borderId="0" xfId="0" applyFont="1" applyBorder="1"/>
    <xf numFmtId="0" fontId="0" fillId="0" borderId="26" xfId="0" applyBorder="1" applyAlignment="1">
      <alignment horizontal="right"/>
    </xf>
    <xf numFmtId="0" fontId="0" fillId="0" borderId="0" xfId="0" applyAlignment="1">
      <alignment horizontal="left"/>
    </xf>
    <xf numFmtId="0" fontId="7" fillId="0" borderId="0" xfId="0" applyFont="1" applyAlignment="1">
      <alignment horizontal="left"/>
    </xf>
    <xf numFmtId="0" fontId="6" fillId="0" borderId="0" xfId="0" applyFont="1" applyFill="1"/>
    <xf numFmtId="0" fontId="11" fillId="0" borderId="0" xfId="0" applyFont="1" applyAlignment="1">
      <alignment horizontal="left"/>
    </xf>
    <xf numFmtId="0" fontId="2" fillId="0" borderId="0" xfId="0" applyFont="1"/>
    <xf numFmtId="0" fontId="10" fillId="0" borderId="0" xfId="0" applyFont="1" applyAlignment="1"/>
    <xf numFmtId="0" fontId="11" fillId="0" borderId="0" xfId="0" applyFont="1"/>
    <xf numFmtId="0" fontId="11" fillId="0" borderId="26" xfId="0" applyFont="1" applyBorder="1" applyAlignment="1">
      <alignment horizontal="right"/>
    </xf>
    <xf numFmtId="0" fontId="11" fillId="34" borderId="26" xfId="0" applyFont="1" applyFill="1" applyBorder="1"/>
    <xf numFmtId="0" fontId="11" fillId="0" borderId="26" xfId="0" applyFont="1" applyBorder="1"/>
    <xf numFmtId="0" fontId="11" fillId="0" borderId="0" xfId="0" applyFont="1" applyAlignment="1">
      <alignment horizontal="right"/>
    </xf>
    <xf numFmtId="0" fontId="11" fillId="34" borderId="0" xfId="0" applyFont="1" applyFill="1" applyBorder="1"/>
    <xf numFmtId="0" fontId="11" fillId="34" borderId="0" xfId="0" applyFont="1" applyFill="1"/>
    <xf numFmtId="0" fontId="10" fillId="0" borderId="0" xfId="0" applyFont="1" applyAlignment="1">
      <alignment horizontal="right"/>
    </xf>
    <xf numFmtId="0" fontId="10" fillId="0" borderId="0" xfId="0" applyFont="1" applyAlignment="1">
      <alignment horizontal="right" wrapText="1"/>
    </xf>
    <xf numFmtId="0" fontId="11" fillId="0" borderId="27" xfId="0" applyFont="1" applyBorder="1" applyAlignment="1">
      <alignment horizontal="left"/>
    </xf>
    <xf numFmtId="0" fontId="11" fillId="34" borderId="27" xfId="0" applyFont="1" applyFill="1" applyBorder="1"/>
    <xf numFmtId="0" fontId="11" fillId="0" borderId="27" xfId="0" applyFont="1" applyBorder="1"/>
    <xf numFmtId="0" fontId="6" fillId="0" borderId="0" xfId="0" applyFont="1" applyAlignment="1">
      <alignment horizontal="right"/>
    </xf>
    <xf numFmtId="0" fontId="6" fillId="0" borderId="0" xfId="0" applyFont="1" applyAlignment="1">
      <alignment horizontal="right" wrapText="1"/>
    </xf>
    <xf numFmtId="0" fontId="7" fillId="0" borderId="0" xfId="0" applyFont="1" applyBorder="1" applyAlignment="1">
      <alignment horizontal="left"/>
    </xf>
    <xf numFmtId="0" fontId="12" fillId="0" borderId="0" xfId="0" applyFont="1" applyAlignment="1">
      <alignment horizontal="right"/>
    </xf>
    <xf numFmtId="0" fontId="0" fillId="0" borderId="27" xfId="0" applyBorder="1" applyAlignment="1">
      <alignment horizontal="left"/>
    </xf>
    <xf numFmtId="0" fontId="0" fillId="0" borderId="27" xfId="0" applyBorder="1" applyAlignment="1">
      <alignment horizontal="right"/>
    </xf>
    <xf numFmtId="0" fontId="6" fillId="0" borderId="17" xfId="0" applyFont="1" applyBorder="1" applyAlignment="1">
      <alignment horizontal="right"/>
    </xf>
    <xf numFmtId="0" fontId="6" fillId="0" borderId="17" xfId="0" applyFont="1" applyBorder="1" applyAlignment="1">
      <alignment horizontal="left"/>
    </xf>
    <xf numFmtId="0" fontId="6" fillId="0" borderId="17" xfId="0" applyFont="1" applyBorder="1" applyAlignment="1">
      <alignment horizontal="left" indent="3"/>
    </xf>
    <xf numFmtId="0" fontId="0" fillId="0" borderId="0" xfId="0" applyBorder="1" applyAlignment="1">
      <alignment horizontal="left"/>
    </xf>
    <xf numFmtId="0" fontId="6" fillId="0" borderId="0" xfId="0" applyFont="1" applyBorder="1" applyAlignment="1">
      <alignment horizontal="right" wrapText="1"/>
    </xf>
    <xf numFmtId="0" fontId="6" fillId="0" borderId="0" xfId="0" applyFont="1" applyFill="1" applyBorder="1" applyAlignment="1">
      <alignment horizontal="right" wrapText="1"/>
    </xf>
    <xf numFmtId="0" fontId="7" fillId="0" borderId="0" xfId="0" applyFont="1" applyFill="1" applyBorder="1" applyAlignment="1">
      <alignment horizontal="left"/>
    </xf>
    <xf numFmtId="0" fontId="6" fillId="0" borderId="0" xfId="0" applyFont="1" applyFill="1" applyAlignment="1">
      <alignment horizontal="right" wrapText="1"/>
    </xf>
    <xf numFmtId="0" fontId="10" fillId="0" borderId="0" xfId="0" applyFont="1" applyBorder="1"/>
    <xf numFmtId="0" fontId="13" fillId="0" borderId="0" xfId="0" applyFont="1"/>
    <xf numFmtId="0" fontId="13" fillId="0" borderId="0" xfId="0" applyFont="1" applyBorder="1"/>
    <xf numFmtId="0" fontId="11" fillId="0" borderId="0" xfId="0" applyFont="1" applyBorder="1" applyAlignment="1">
      <alignment horizontal="left"/>
    </xf>
    <xf numFmtId="0" fontId="10" fillId="0" borderId="17" xfId="0" applyFont="1" applyBorder="1" applyAlignment="1">
      <alignment horizontal="right"/>
    </xf>
    <xf numFmtId="0" fontId="11" fillId="0" borderId="17" xfId="0" applyFont="1" applyBorder="1"/>
    <xf numFmtId="0" fontId="11" fillId="0" borderId="0" xfId="0" applyFont="1" applyBorder="1"/>
    <xf numFmtId="0" fontId="11" fillId="0" borderId="17" xfId="0" applyFont="1" applyBorder="1" applyAlignment="1">
      <alignment horizontal="right"/>
    </xf>
    <xf numFmtId="0" fontId="10" fillId="0" borderId="0" xfId="0" applyFont="1" applyBorder="1" applyAlignment="1">
      <alignment horizontal="right" wrapText="1"/>
    </xf>
    <xf numFmtId="0" fontId="11" fillId="0" borderId="0" xfId="0" applyFont="1" applyFill="1" applyBorder="1" applyAlignment="1">
      <alignment horizontal="left"/>
    </xf>
    <xf numFmtId="165" fontId="7" fillId="0" borderId="26" xfId="0" applyNumberFormat="1" applyFont="1" applyBorder="1"/>
    <xf numFmtId="1" fontId="7" fillId="0" borderId="26" xfId="0" applyNumberFormat="1" applyFont="1" applyBorder="1"/>
    <xf numFmtId="166" fontId="7" fillId="0" borderId="26" xfId="0" applyNumberFormat="1" applyFont="1" applyBorder="1"/>
    <xf numFmtId="165" fontId="7" fillId="0" borderId="0" xfId="0" applyNumberFormat="1" applyFont="1"/>
    <xf numFmtId="1" fontId="7" fillId="0" borderId="0" xfId="0" applyNumberFormat="1" applyFont="1"/>
    <xf numFmtId="166" fontId="7" fillId="0" borderId="0" xfId="0" applyNumberFormat="1" applyFont="1"/>
    <xf numFmtId="166" fontId="7" fillId="0" borderId="0" xfId="0" applyNumberFormat="1" applyFont="1" applyBorder="1"/>
    <xf numFmtId="166" fontId="7" fillId="0" borderId="0" xfId="0" applyNumberFormat="1" applyFont="1" applyAlignment="1">
      <alignment horizontal="right"/>
    </xf>
    <xf numFmtId="0" fontId="6" fillId="0" borderId="17" xfId="0" applyFont="1" applyFill="1" applyBorder="1" applyAlignment="1">
      <alignment horizontal="right" wrapText="1"/>
    </xf>
    <xf numFmtId="0" fontId="6" fillId="0" borderId="17" xfId="0" applyFont="1" applyBorder="1" applyAlignment="1">
      <alignment horizontal="right" wrapText="1"/>
    </xf>
    <xf numFmtId="0" fontId="11" fillId="34" borderId="28" xfId="0" applyFont="1" applyFill="1" applyBorder="1"/>
    <xf numFmtId="0" fontId="0" fillId="0" borderId="0" xfId="0" applyFill="1" applyBorder="1" applyAlignment="1">
      <alignment horizontal="right"/>
    </xf>
    <xf numFmtId="0" fontId="0" fillId="0" borderId="0" xfId="0" applyBorder="1" applyAlignment="1">
      <alignment horizontal="right"/>
    </xf>
    <xf numFmtId="0" fontId="6" fillId="0" borderId="15" xfId="0" applyFont="1" applyBorder="1"/>
    <xf numFmtId="166" fontId="7" fillId="34" borderId="26" xfId="0" applyNumberFormat="1" applyFont="1" applyFill="1" applyBorder="1" applyAlignment="1">
      <alignment wrapText="1"/>
    </xf>
    <xf numFmtId="166" fontId="7" fillId="0" borderId="26" xfId="0" applyNumberFormat="1" applyFont="1" applyFill="1" applyBorder="1" applyAlignment="1">
      <alignment wrapText="1"/>
    </xf>
    <xf numFmtId="166" fontId="7" fillId="34" borderId="0" xfId="0" applyNumberFormat="1" applyFont="1" applyFill="1" applyBorder="1" applyAlignment="1">
      <alignment wrapText="1"/>
    </xf>
    <xf numFmtId="166" fontId="7" fillId="0" borderId="0" xfId="0" applyNumberFormat="1" applyFont="1" applyFill="1" applyBorder="1" applyAlignment="1">
      <alignment wrapText="1"/>
    </xf>
    <xf numFmtId="0" fontId="2" fillId="0" borderId="0" xfId="0" applyFont="1" applyAlignment="1">
      <alignment horizontal="left"/>
    </xf>
    <xf numFmtId="0" fontId="7" fillId="34" borderId="0" xfId="0" applyFont="1" applyFill="1" applyBorder="1" applyAlignment="1">
      <alignment horizontal="right"/>
    </xf>
    <xf numFmtId="0" fontId="2" fillId="34" borderId="0" xfId="0" applyFont="1" applyFill="1" applyBorder="1"/>
    <xf numFmtId="0" fontId="2" fillId="0" borderId="0" xfId="0" applyFont="1" applyFill="1" applyBorder="1"/>
    <xf numFmtId="0" fontId="2" fillId="0" borderId="0" xfId="0" applyFont="1" applyAlignment="1">
      <alignment horizontal="right"/>
    </xf>
    <xf numFmtId="0" fontId="11" fillId="0" borderId="0" xfId="0" applyFont="1" applyBorder="1" applyAlignment="1">
      <alignment horizontal="right"/>
    </xf>
    <xf numFmtId="0" fontId="2" fillId="0" borderId="0" xfId="0" applyFont="1" applyFill="1" applyBorder="1" applyAlignment="1">
      <alignment horizontal="left"/>
    </xf>
    <xf numFmtId="1" fontId="2" fillId="0" borderId="0" xfId="0" applyNumberFormat="1" applyFont="1" applyFill="1" applyBorder="1" applyAlignment="1">
      <alignment horizontal="right"/>
    </xf>
    <xf numFmtId="166" fontId="0" fillId="0" borderId="0" xfId="0" applyNumberFormat="1" applyFill="1"/>
    <xf numFmtId="166" fontId="2" fillId="0" borderId="0" xfId="0" applyNumberFormat="1" applyFont="1" applyFill="1" applyBorder="1" applyAlignment="1">
      <alignment horizontal="right"/>
    </xf>
    <xf numFmtId="166" fontId="0" fillId="0" borderId="26" xfId="0" applyNumberFormat="1" applyFill="1" applyBorder="1"/>
    <xf numFmtId="166" fontId="2" fillId="0" borderId="26" xfId="0" applyNumberFormat="1" applyFont="1" applyFill="1" applyBorder="1" applyAlignment="1">
      <alignment horizontal="right"/>
    </xf>
    <xf numFmtId="0" fontId="2" fillId="0" borderId="26" xfId="0" applyFont="1" applyBorder="1" applyAlignment="1">
      <alignment horizontal="right"/>
    </xf>
    <xf numFmtId="165" fontId="2" fillId="0" borderId="0" xfId="0" applyNumberFormat="1" applyFont="1" applyFill="1" applyBorder="1" applyAlignment="1">
      <alignment horizontal="right" vertical="center"/>
    </xf>
    <xf numFmtId="1" fontId="7" fillId="0" borderId="0" xfId="0" applyNumberFormat="1" applyFont="1" applyAlignment="1">
      <alignment horizontal="right"/>
    </xf>
    <xf numFmtId="0" fontId="11" fillId="0" borderId="27" xfId="0" applyFont="1" applyBorder="1" applyAlignment="1">
      <alignment horizontal="right"/>
    </xf>
    <xf numFmtId="0" fontId="6" fillId="0" borderId="0" xfId="0" applyFont="1" applyBorder="1" applyAlignment="1">
      <alignment horizontal="right"/>
    </xf>
    <xf numFmtId="0" fontId="0" fillId="0" borderId="29" xfId="0" applyBorder="1"/>
    <xf numFmtId="0" fontId="0" fillId="0" borderId="30" xfId="0" applyBorder="1"/>
    <xf numFmtId="0" fontId="0" fillId="0" borderId="30" xfId="0" applyFill="1" applyBorder="1"/>
    <xf numFmtId="0" fontId="6" fillId="0" borderId="0" xfId="0" applyFont="1" applyBorder="1" applyAlignment="1">
      <alignment horizontal="left" wrapText="1"/>
    </xf>
    <xf numFmtId="0" fontId="6" fillId="0" borderId="31" xfId="0" applyFont="1" applyBorder="1" applyAlignment="1">
      <alignment horizontal="left" indent="3"/>
    </xf>
    <xf numFmtId="0" fontId="6" fillId="0" borderId="30" xfId="0" applyFont="1" applyBorder="1" applyAlignment="1">
      <alignment horizontal="right" wrapText="1"/>
    </xf>
    <xf numFmtId="1" fontId="0" fillId="0" borderId="0" xfId="0" applyNumberFormat="1" applyFill="1"/>
    <xf numFmtId="1" fontId="0" fillId="0" borderId="26" xfId="0" applyNumberFormat="1" applyFill="1" applyBorder="1"/>
    <xf numFmtId="166" fontId="2" fillId="0" borderId="0" xfId="0" applyNumberFormat="1" applyFont="1"/>
    <xf numFmtId="166" fontId="2" fillId="0" borderId="0" xfId="0" applyNumberFormat="1" applyFont="1" applyFill="1" applyBorder="1" applyAlignment="1">
      <alignment wrapText="1"/>
    </xf>
    <xf numFmtId="166" fontId="2" fillId="34" borderId="0" xfId="0" applyNumberFormat="1" applyFont="1" applyFill="1" applyBorder="1" applyAlignment="1">
      <alignment wrapText="1"/>
    </xf>
    <xf numFmtId="0" fontId="2" fillId="0" borderId="0" xfId="0" applyFont="1" applyBorder="1"/>
    <xf numFmtId="0" fontId="6" fillId="0" borderId="0" xfId="0" applyFont="1" applyBorder="1"/>
    <xf numFmtId="0" fontId="2" fillId="0" borderId="0" xfId="1583"/>
    <xf numFmtId="0" fontId="2" fillId="0" borderId="26" xfId="1583" applyBorder="1"/>
    <xf numFmtId="1" fontId="0" fillId="0" borderId="0" xfId="0" applyNumberFormat="1"/>
    <xf numFmtId="0" fontId="2" fillId="0" borderId="0" xfId="0" applyFont="1" applyAlignment="1">
      <alignment wrapText="1"/>
    </xf>
    <xf numFmtId="0" fontId="0" fillId="0" borderId="0" xfId="0" applyBorder="1" applyAlignment="1"/>
    <xf numFmtId="0" fontId="0" fillId="0" borderId="0" xfId="0" applyFill="1" applyBorder="1" applyAlignment="1"/>
    <xf numFmtId="166" fontId="0" fillId="0" borderId="0" xfId="0" applyNumberFormat="1" applyAlignment="1">
      <alignment horizontal="right"/>
    </xf>
    <xf numFmtId="168" fontId="2" fillId="0" borderId="0" xfId="0" applyNumberFormat="1" applyFont="1" applyBorder="1" applyAlignment="1">
      <alignment horizontal="right"/>
    </xf>
    <xf numFmtId="166" fontId="2" fillId="0" borderId="0" xfId="0" applyNumberFormat="1" applyFont="1" applyAlignment="1">
      <alignment horizontal="right"/>
    </xf>
    <xf numFmtId="1" fontId="2" fillId="0" borderId="0" xfId="0" applyNumberFormat="1" applyFont="1" applyAlignment="1">
      <alignment horizontal="right"/>
    </xf>
    <xf numFmtId="168" fontId="2" fillId="0" borderId="32" xfId="0" applyNumberFormat="1" applyFont="1" applyBorder="1" applyAlignment="1">
      <alignment horizontal="right"/>
    </xf>
    <xf numFmtId="2" fontId="0" fillId="0" borderId="0" xfId="0" applyNumberFormat="1" applyFill="1" applyBorder="1"/>
    <xf numFmtId="0" fontId="2" fillId="0" borderId="0" xfId="0" applyFont="1" applyAlignment="1">
      <alignment horizontal="left" wrapText="1"/>
    </xf>
    <xf numFmtId="0" fontId="0" fillId="0" borderId="33" xfId="0" applyBorder="1" applyAlignment="1">
      <alignment horizontal="left"/>
    </xf>
    <xf numFmtId="0" fontId="0" fillId="0" borderId="33" xfId="0" applyBorder="1" applyAlignment="1">
      <alignment horizontal="right"/>
    </xf>
    <xf numFmtId="41" fontId="0" fillId="0" borderId="0" xfId="0" applyNumberFormat="1" applyAlignment="1">
      <alignment horizontal="right"/>
    </xf>
    <xf numFmtId="0" fontId="7" fillId="0" borderId="26" xfId="0" applyFont="1" applyBorder="1" applyAlignment="1">
      <alignment horizontal="left"/>
    </xf>
    <xf numFmtId="0" fontId="0" fillId="0" borderId="28" xfId="0" applyBorder="1" applyAlignment="1">
      <alignment horizontal="left"/>
    </xf>
    <xf numFmtId="0" fontId="0" fillId="0" borderId="28" xfId="0" applyBorder="1" applyAlignment="1">
      <alignment horizontal="right"/>
    </xf>
    <xf numFmtId="168" fontId="2" fillId="0" borderId="0" xfId="0" applyNumberFormat="1" applyFont="1" applyFill="1" applyBorder="1" applyAlignment="1">
      <alignment horizontal="right"/>
    </xf>
    <xf numFmtId="0" fontId="14" fillId="0" borderId="0" xfId="0" applyFont="1" applyAlignment="1">
      <alignment horizontal="left"/>
    </xf>
    <xf numFmtId="166" fontId="14" fillId="0" borderId="0" xfId="0" applyNumberFormat="1" applyFont="1"/>
    <xf numFmtId="1" fontId="14" fillId="0" borderId="0" xfId="0" applyNumberFormat="1" applyFont="1"/>
    <xf numFmtId="1" fontId="14" fillId="0" borderId="0" xfId="0" applyNumberFormat="1" applyFont="1" applyAlignment="1">
      <alignment horizontal="right"/>
    </xf>
    <xf numFmtId="166" fontId="14" fillId="0" borderId="0" xfId="0" applyNumberFormat="1" applyFont="1" applyAlignment="1">
      <alignment horizontal="right"/>
    </xf>
    <xf numFmtId="166" fontId="14" fillId="0" borderId="0" xfId="0" applyNumberFormat="1" applyFont="1" applyBorder="1"/>
    <xf numFmtId="1" fontId="2" fillId="0" borderId="0" xfId="0" applyNumberFormat="1" applyFont="1" applyFill="1" applyAlignment="1">
      <alignment horizontal="right"/>
    </xf>
    <xf numFmtId="166" fontId="2" fillId="0" borderId="0" xfId="0" applyNumberFormat="1" applyFont="1" applyFill="1" applyAlignment="1">
      <alignment horizontal="right"/>
    </xf>
    <xf numFmtId="0" fontId="6" fillId="0" borderId="15" xfId="0" applyFont="1" applyBorder="1" applyAlignment="1">
      <alignment horizontal="right" wrapText="1"/>
    </xf>
    <xf numFmtId="0" fontId="97" fillId="0" borderId="0" xfId="0" applyFont="1"/>
    <xf numFmtId="0" fontId="97" fillId="0" borderId="26" xfId="0" applyFont="1" applyBorder="1"/>
    <xf numFmtId="41" fontId="97" fillId="0" borderId="26" xfId="0" applyNumberFormat="1" applyFont="1" applyBorder="1"/>
    <xf numFmtId="41" fontId="97" fillId="0" borderId="0" xfId="0" applyNumberFormat="1" applyFont="1"/>
    <xf numFmtId="41" fontId="97" fillId="0" borderId="0" xfId="0" applyNumberFormat="1" applyFont="1" applyAlignment="1">
      <alignment horizontal="right"/>
    </xf>
    <xf numFmtId="41" fontId="2" fillId="0" borderId="0" xfId="1583" applyNumberFormat="1"/>
    <xf numFmtId="169" fontId="2" fillId="0" borderId="0" xfId="1583" applyNumberFormat="1"/>
    <xf numFmtId="0" fontId="0" fillId="0" borderId="17" xfId="0" applyBorder="1" applyAlignment="1"/>
    <xf numFmtId="0" fontId="11" fillId="0" borderId="26" xfId="0" applyFont="1" applyBorder="1" applyAlignment="1">
      <alignment horizontal="left"/>
    </xf>
    <xf numFmtId="0" fontId="0" fillId="0" borderId="26" xfId="0" applyBorder="1" applyAlignment="1">
      <alignment horizontal="left"/>
    </xf>
    <xf numFmtId="169" fontId="2" fillId="0" borderId="26" xfId="1583" applyNumberFormat="1" applyBorder="1"/>
    <xf numFmtId="0" fontId="2" fillId="0" borderId="26" xfId="0" applyFont="1" applyBorder="1"/>
    <xf numFmtId="0" fontId="97" fillId="0" borderId="0" xfId="0" applyFont="1" applyFill="1" applyBorder="1"/>
    <xf numFmtId="0" fontId="97" fillId="0" borderId="0" xfId="0" applyFont="1" applyFill="1" applyBorder="1" applyAlignment="1">
      <alignment horizontal="right"/>
    </xf>
    <xf numFmtId="41" fontId="97" fillId="0" borderId="0" xfId="0" applyNumberFormat="1" applyFont="1" applyFill="1" applyBorder="1" applyAlignment="1">
      <alignment horizontal="right"/>
    </xf>
    <xf numFmtId="0" fontId="97" fillId="0" borderId="26" xfId="0" applyFont="1" applyFill="1" applyBorder="1"/>
    <xf numFmtId="0" fontId="97" fillId="0" borderId="26" xfId="0" applyFont="1" applyFill="1" applyBorder="1" applyAlignment="1">
      <alignment horizontal="right"/>
    </xf>
    <xf numFmtId="168" fontId="90" fillId="0" borderId="0" xfId="1174" applyNumberFormat="1" applyFont="1" applyFill="1" applyBorder="1" applyAlignment="1">
      <alignment horizontal="right"/>
    </xf>
    <xf numFmtId="168" fontId="147" fillId="0" borderId="0" xfId="1174" applyNumberFormat="1" applyFill="1" applyBorder="1"/>
    <xf numFmtId="0" fontId="95" fillId="0" borderId="0" xfId="1174" applyNumberFormat="1" applyFont="1" applyFill="1" applyBorder="1"/>
    <xf numFmtId="0" fontId="0" fillId="0" borderId="0" xfId="0" applyFont="1" applyFill="1" applyBorder="1" applyAlignment="1">
      <alignment horizontal="left"/>
    </xf>
    <xf numFmtId="41" fontId="0" fillId="0" borderId="0" xfId="0" applyNumberFormat="1" applyBorder="1"/>
    <xf numFmtId="41" fontId="0" fillId="0" borderId="0" xfId="0" applyNumberFormat="1"/>
    <xf numFmtId="41" fontId="0" fillId="0" borderId="26" xfId="0" applyNumberFormat="1" applyBorder="1"/>
    <xf numFmtId="0" fontId="10" fillId="0" borderId="0" xfId="0" applyFont="1" applyFill="1" applyAlignment="1">
      <alignment horizontal="right" wrapText="1"/>
    </xf>
    <xf numFmtId="0" fontId="6" fillId="0" borderId="17" xfId="0" applyFont="1" applyFill="1" applyBorder="1" applyAlignment="1">
      <alignment horizontal="right"/>
    </xf>
    <xf numFmtId="0" fontId="2" fillId="34" borderId="26" xfId="0" applyFont="1" applyFill="1" applyBorder="1" applyAlignment="1">
      <alignment horizontal="right"/>
    </xf>
    <xf numFmtId="0" fontId="2" fillId="0" borderId="26" xfId="0" applyFont="1" applyFill="1" applyBorder="1" applyAlignment="1"/>
    <xf numFmtId="0" fontId="98" fillId="0" borderId="26" xfId="0" applyFont="1" applyFill="1" applyBorder="1" applyAlignment="1">
      <alignment wrapText="1"/>
    </xf>
    <xf numFmtId="0" fontId="6" fillId="0" borderId="15" xfId="0" applyFont="1" applyFill="1" applyBorder="1" applyAlignment="1">
      <alignment wrapText="1"/>
    </xf>
    <xf numFmtId="1" fontId="2" fillId="0" borderId="0" xfId="0" applyNumberFormat="1" applyFont="1"/>
    <xf numFmtId="165" fontId="2" fillId="34" borderId="0" xfId="0" applyNumberFormat="1" applyFont="1" applyFill="1" applyBorder="1"/>
    <xf numFmtId="0" fontId="2" fillId="0" borderId="0" xfId="0" applyFont="1" applyBorder="1" applyAlignment="1">
      <alignment horizontal="right"/>
    </xf>
    <xf numFmtId="0" fontId="2" fillId="0" borderId="30" xfId="0" applyFont="1" applyBorder="1" applyAlignment="1">
      <alignment horizontal="right"/>
    </xf>
    <xf numFmtId="168" fontId="0" fillId="0" borderId="0" xfId="0" applyNumberFormat="1"/>
    <xf numFmtId="0" fontId="0" fillId="0" borderId="0" xfId="0" applyFill="1" applyAlignment="1">
      <alignment horizontal="left"/>
    </xf>
    <xf numFmtId="0" fontId="2" fillId="34" borderId="0" xfId="0" applyFont="1" applyFill="1"/>
    <xf numFmtId="1" fontId="0" fillId="0" borderId="0" xfId="0" applyNumberFormat="1" applyFill="1" applyBorder="1"/>
    <xf numFmtId="0" fontId="95" fillId="0" borderId="0" xfId="0" applyFont="1"/>
    <xf numFmtId="166" fontId="2" fillId="0" borderId="0" xfId="0" applyNumberFormat="1" applyFont="1" applyFill="1"/>
    <xf numFmtId="0" fontId="2" fillId="0" borderId="0" xfId="0" applyFont="1" applyBorder="1" applyAlignment="1">
      <alignment horizontal="left"/>
    </xf>
    <xf numFmtId="0" fontId="6" fillId="0" borderId="0" xfId="0" applyFont="1" applyAlignment="1">
      <alignment horizontal="center" vertical="center" wrapText="1"/>
    </xf>
    <xf numFmtId="0" fontId="97" fillId="0" borderId="0" xfId="0" applyNumberFormat="1" applyFont="1" applyFill="1" applyBorder="1"/>
    <xf numFmtId="0" fontId="99" fillId="0" borderId="0" xfId="1599" applyFont="1" applyFill="1" applyBorder="1" applyAlignment="1">
      <alignment vertical="top" wrapText="1"/>
    </xf>
    <xf numFmtId="0" fontId="100" fillId="0" borderId="0" xfId="1599" applyFont="1" applyFill="1" applyBorder="1"/>
    <xf numFmtId="166" fontId="0" fillId="0" borderId="0" xfId="0" applyNumberFormat="1" applyFill="1" applyBorder="1"/>
    <xf numFmtId="165" fontId="0" fillId="0" borderId="0" xfId="0" applyNumberFormat="1" applyFill="1" applyBorder="1"/>
    <xf numFmtId="0" fontId="101" fillId="0" borderId="0" xfId="0" applyFont="1" applyFill="1" applyBorder="1"/>
    <xf numFmtId="0" fontId="2" fillId="0" borderId="0" xfId="1583" applyNumberFormat="1" applyFont="1" applyFill="1" applyBorder="1" applyAlignment="1">
      <alignment horizontal="right"/>
    </xf>
    <xf numFmtId="171" fontId="2" fillId="0" borderId="0" xfId="1583" applyNumberFormat="1" applyFont="1" applyFill="1" applyBorder="1" applyAlignment="1">
      <alignment horizontal="right" wrapText="1"/>
    </xf>
    <xf numFmtId="166" fontId="2" fillId="0" borderId="0" xfId="1583" applyNumberFormat="1" applyFont="1" applyFill="1" applyBorder="1" applyAlignment="1">
      <alignment horizontal="right"/>
    </xf>
    <xf numFmtId="0" fontId="0" fillId="0" borderId="0" xfId="0" applyNumberFormat="1"/>
    <xf numFmtId="172" fontId="0" fillId="0" borderId="0" xfId="0" applyNumberFormat="1"/>
    <xf numFmtId="172" fontId="2" fillId="0" borderId="0" xfId="0" applyNumberFormat="1" applyFont="1" applyFill="1" applyBorder="1" applyAlignment="1">
      <alignment horizontal="right"/>
    </xf>
    <xf numFmtId="175" fontId="52" fillId="0" borderId="0" xfId="2311" applyNumberFormat="1" applyFont="1" applyFill="1" applyBorder="1" applyAlignment="1">
      <alignment horizontal="right"/>
    </xf>
    <xf numFmtId="0" fontId="2" fillId="0" borderId="0" xfId="0" applyFont="1" applyAlignment="1">
      <alignment horizontal="right" vertical="center"/>
    </xf>
    <xf numFmtId="1" fontId="2" fillId="0" borderId="0" xfId="0" applyNumberFormat="1" applyFont="1" applyFill="1"/>
    <xf numFmtId="166" fontId="7" fillId="0" borderId="0" xfId="0" applyNumberFormat="1" applyFont="1" applyFill="1" applyBorder="1"/>
    <xf numFmtId="0" fontId="0" fillId="0" borderId="0" xfId="0" applyAlignment="1">
      <alignment wrapText="1"/>
    </xf>
    <xf numFmtId="0" fontId="93" fillId="0" borderId="0" xfId="1530" applyFont="1" applyAlignment="1">
      <alignment vertical="top" wrapText="1"/>
    </xf>
    <xf numFmtId="0" fontId="6" fillId="0" borderId="29" xfId="0" applyFont="1" applyBorder="1" applyAlignment="1">
      <alignment horizontal="right"/>
    </xf>
    <xf numFmtId="0" fontId="6" fillId="0" borderId="15" xfId="0" applyFont="1" applyBorder="1" applyAlignment="1">
      <alignment horizontal="right"/>
    </xf>
    <xf numFmtId="41" fontId="97" fillId="0" borderId="0" xfId="0" applyNumberFormat="1" applyFont="1" applyFill="1" applyBorder="1"/>
    <xf numFmtId="0" fontId="10" fillId="0" borderId="0" xfId="0" applyFont="1" applyBorder="1" applyAlignment="1"/>
    <xf numFmtId="1" fontId="89" fillId="0" borderId="0" xfId="0" applyNumberFormat="1" applyFont="1"/>
    <xf numFmtId="1" fontId="6" fillId="0" borderId="0" xfId="0" applyNumberFormat="1" applyFont="1" applyFill="1" applyBorder="1" applyAlignment="1">
      <alignment horizontal="right"/>
    </xf>
    <xf numFmtId="1" fontId="89" fillId="0" borderId="0" xfId="0" applyNumberFormat="1" applyFont="1" applyAlignment="1">
      <alignment horizontal="right"/>
    </xf>
    <xf numFmtId="49" fontId="2" fillId="0" borderId="0" xfId="0" applyNumberFormat="1" applyFont="1" applyAlignment="1">
      <alignment horizontal="right"/>
    </xf>
    <xf numFmtId="0" fontId="0" fillId="0" borderId="0" xfId="0" applyAlignment="1">
      <alignment horizontal="left"/>
    </xf>
    <xf numFmtId="0" fontId="2" fillId="0" borderId="0" xfId="0" applyFont="1" applyAlignment="1">
      <alignment horizontal="left"/>
    </xf>
    <xf numFmtId="0" fontId="2" fillId="0" borderId="0" xfId="0" applyFont="1" applyAlignment="1">
      <alignment horizontal="left"/>
    </xf>
    <xf numFmtId="0" fontId="2" fillId="0" borderId="0" xfId="0" applyFont="1" applyAlignment="1">
      <alignment horizontal="left"/>
    </xf>
    <xf numFmtId="0" fontId="2" fillId="0" borderId="0" xfId="0" applyFont="1" applyAlignment="1">
      <alignment horizontal="left"/>
    </xf>
    <xf numFmtId="179" fontId="0" fillId="0" borderId="0" xfId="0" applyNumberFormat="1"/>
    <xf numFmtId="0" fontId="2" fillId="0" borderId="0" xfId="0" applyFont="1" applyAlignment="1">
      <alignment horizontal="left"/>
    </xf>
    <xf numFmtId="0" fontId="11" fillId="0" borderId="44" xfId="0" applyFont="1" applyBorder="1" applyAlignment="1">
      <alignment horizontal="left"/>
    </xf>
    <xf numFmtId="0" fontId="11" fillId="34" borderId="44" xfId="0" applyFont="1" applyFill="1" applyBorder="1"/>
    <xf numFmtId="0" fontId="11" fillId="0" borderId="44" xfId="0" applyFont="1" applyBorder="1"/>
    <xf numFmtId="0" fontId="2" fillId="0" borderId="44" xfId="0" applyFont="1" applyBorder="1" applyAlignment="1">
      <alignment horizontal="left"/>
    </xf>
    <xf numFmtId="0" fontId="95" fillId="0" borderId="44" xfId="1174" applyNumberFormat="1" applyFont="1" applyFill="1" applyBorder="1"/>
    <xf numFmtId="0" fontId="0" fillId="0" borderId="44" xfId="0" applyBorder="1"/>
    <xf numFmtId="0" fontId="6" fillId="0" borderId="17" xfId="0" quotePrefix="1" applyNumberFormat="1" applyFont="1" applyBorder="1" applyAlignment="1">
      <alignment horizontal="right"/>
    </xf>
    <xf numFmtId="0" fontId="2" fillId="0" borderId="0" xfId="0" applyFont="1" applyFill="1" applyAlignment="1">
      <alignment wrapText="1"/>
    </xf>
    <xf numFmtId="0" fontId="11" fillId="0" borderId="0" xfId="0" applyFont="1" applyFill="1" applyAlignment="1">
      <alignment wrapText="1"/>
    </xf>
    <xf numFmtId="0" fontId="4" fillId="0" borderId="0" xfId="0" applyFont="1" applyAlignment="1">
      <alignment horizontal="left"/>
    </xf>
    <xf numFmtId="0" fontId="0" fillId="0" borderId="0" xfId="0" applyAlignment="1">
      <alignment horizontal="left"/>
    </xf>
    <xf numFmtId="0" fontId="4" fillId="0" borderId="0" xfId="0" applyFont="1" applyAlignment="1"/>
    <xf numFmtId="0" fontId="0" fillId="0" borderId="0" xfId="0" applyAlignment="1"/>
    <xf numFmtId="0" fontId="10" fillId="0" borderId="0" xfId="0" applyFont="1" applyAlignment="1">
      <alignment horizontal="left"/>
    </xf>
    <xf numFmtId="0" fontId="11" fillId="0" borderId="0" xfId="0" applyFont="1" applyFill="1" applyAlignment="1">
      <alignment horizontal="left"/>
    </xf>
    <xf numFmtId="0" fontId="6" fillId="0" borderId="0" xfId="0" applyFont="1" applyAlignment="1"/>
    <xf numFmtId="0" fontId="4" fillId="0" borderId="0" xfId="0" applyFont="1" applyAlignment="1">
      <alignment horizontal="left" wrapText="1"/>
    </xf>
    <xf numFmtId="0" fontId="6" fillId="0" borderId="0" xfId="0" applyFont="1" applyAlignment="1">
      <alignment wrapText="1"/>
    </xf>
    <xf numFmtId="0" fontId="7" fillId="0" borderId="0" xfId="0" applyFont="1" applyAlignment="1"/>
    <xf numFmtId="0" fontId="0" fillId="0" borderId="0" xfId="0" applyFill="1" applyAlignment="1">
      <alignment wrapText="1"/>
    </xf>
    <xf numFmtId="0" fontId="2" fillId="0" borderId="0" xfId="0" applyFont="1" applyAlignment="1">
      <alignment wrapText="1"/>
    </xf>
    <xf numFmtId="0" fontId="0" fillId="0" borderId="0" xfId="0" applyAlignment="1">
      <alignment wrapText="1"/>
    </xf>
    <xf numFmtId="0" fontId="2" fillId="0" borderId="0" xfId="0" applyFont="1" applyAlignment="1">
      <alignment horizontal="left" wrapText="1"/>
    </xf>
    <xf numFmtId="0" fontId="11" fillId="0" borderId="0" xfId="0" applyFont="1" applyAlignment="1">
      <alignment horizontal="left" wrapText="1"/>
    </xf>
    <xf numFmtId="0" fontId="6" fillId="0" borderId="0" xfId="0" applyFont="1" applyFill="1" applyAlignment="1">
      <alignment horizontal="center"/>
    </xf>
    <xf numFmtId="0" fontId="0" fillId="0" borderId="0" xfId="0" applyFill="1" applyAlignment="1"/>
    <xf numFmtId="0" fontId="10" fillId="0" borderId="0" xfId="0" applyFont="1" applyAlignment="1">
      <alignment horizontal="right"/>
    </xf>
    <xf numFmtId="0" fontId="12" fillId="0" borderId="0" xfId="0" applyFont="1" applyAlignment="1">
      <alignment horizontal="right"/>
    </xf>
    <xf numFmtId="0" fontId="6" fillId="0" borderId="0" xfId="0" applyFont="1" applyAlignment="1">
      <alignment horizontal="left"/>
    </xf>
    <xf numFmtId="0" fontId="6" fillId="0" borderId="0" xfId="0" applyFont="1" applyAlignment="1">
      <alignment horizontal="right"/>
    </xf>
    <xf numFmtId="0" fontId="0" fillId="0" borderId="17" xfId="0" applyBorder="1" applyAlignment="1"/>
    <xf numFmtId="0" fontId="5" fillId="0" borderId="0" xfId="0" applyFont="1" applyAlignment="1">
      <alignment horizontal="right"/>
    </xf>
    <xf numFmtId="0" fontId="2" fillId="0" borderId="0" xfId="0" applyFont="1" applyFill="1" applyAlignment="1">
      <alignment horizontal="left" vertical="center" wrapText="1"/>
    </xf>
    <xf numFmtId="0" fontId="0" fillId="0" borderId="0" xfId="0" applyFill="1" applyAlignment="1">
      <alignment horizontal="left" vertical="center"/>
    </xf>
    <xf numFmtId="0" fontId="6" fillId="0" borderId="17" xfId="0" applyFont="1" applyBorder="1" applyAlignment="1">
      <alignment horizontal="left" indent="5"/>
    </xf>
    <xf numFmtId="0" fontId="6" fillId="0" borderId="17" xfId="0" applyFont="1" applyBorder="1" applyAlignment="1">
      <alignment horizontal="left"/>
    </xf>
    <xf numFmtId="0" fontId="6" fillId="0" borderId="17" xfId="0" applyFont="1" applyFill="1" applyBorder="1" applyAlignment="1">
      <alignment horizontal="left" wrapText="1"/>
    </xf>
    <xf numFmtId="0" fontId="6" fillId="0" borderId="17" xfId="0" applyFont="1" applyFill="1" applyBorder="1" applyAlignment="1">
      <alignment horizontal="left"/>
    </xf>
    <xf numFmtId="0" fontId="6" fillId="0" borderId="17" xfId="0" applyFont="1" applyBorder="1" applyAlignment="1">
      <alignment horizontal="left" wrapText="1"/>
    </xf>
    <xf numFmtId="0" fontId="4" fillId="0" borderId="0" xfId="0" applyFont="1" applyAlignment="1">
      <alignment wrapText="1"/>
    </xf>
    <xf numFmtId="0" fontId="0" fillId="0" borderId="17" xfId="0" applyBorder="1" applyAlignment="1">
      <alignment horizontal="left"/>
    </xf>
    <xf numFmtId="0" fontId="6" fillId="0" borderId="17" xfId="0" applyFont="1" applyBorder="1" applyAlignment="1"/>
    <xf numFmtId="0" fontId="6" fillId="0" borderId="15" xfId="0" applyFont="1" applyBorder="1" applyAlignment="1">
      <alignment horizontal="right" wrapText="1"/>
    </xf>
    <xf numFmtId="0" fontId="6" fillId="0" borderId="34" xfId="0" applyFont="1" applyBorder="1" applyAlignment="1">
      <alignment horizontal="center"/>
    </xf>
    <xf numFmtId="0" fontId="6" fillId="0" borderId="17" xfId="0" applyFont="1" applyBorder="1" applyAlignment="1">
      <alignment horizontal="center"/>
    </xf>
    <xf numFmtId="0" fontId="0" fillId="0" borderId="0" xfId="0" applyAlignment="1">
      <alignment horizontal="left" wrapText="1"/>
    </xf>
    <xf numFmtId="0" fontId="4" fillId="0" borderId="0" xfId="0" applyFont="1" applyFill="1" applyAlignment="1">
      <alignment horizontal="left" wrapText="1"/>
    </xf>
    <xf numFmtId="0" fontId="2" fillId="0" borderId="0" xfId="0" applyFont="1" applyFill="1" applyAlignment="1">
      <alignment horizontal="left" wrapText="1"/>
    </xf>
    <xf numFmtId="0" fontId="11" fillId="0" borderId="0" xfId="0" applyFont="1" applyFill="1" applyAlignment="1">
      <alignment horizontal="left" wrapText="1"/>
    </xf>
    <xf numFmtId="0" fontId="10" fillId="0" borderId="17" xfId="0" applyFont="1" applyBorder="1" applyAlignment="1">
      <alignment horizontal="left" indent="5"/>
    </xf>
    <xf numFmtId="0" fontId="10" fillId="0" borderId="0" xfId="0" applyFont="1" applyFill="1" applyBorder="1" applyAlignment="1">
      <alignment horizontal="center"/>
    </xf>
    <xf numFmtId="0" fontId="0" fillId="0" borderId="0" xfId="0" applyFill="1" applyAlignment="1">
      <alignment horizontal="center"/>
    </xf>
    <xf numFmtId="0" fontId="4" fillId="0" borderId="0" xfId="0" applyFont="1" applyFill="1" applyAlignment="1">
      <alignment wrapText="1"/>
    </xf>
    <xf numFmtId="0" fontId="7" fillId="0" borderId="0" xfId="0" applyFont="1" applyAlignment="1">
      <alignment horizontal="left" wrapText="1"/>
    </xf>
    <xf numFmtId="0" fontId="10" fillId="0" borderId="17" xfId="0" applyFont="1" applyFill="1" applyBorder="1" applyAlignment="1">
      <alignment horizontal="left" indent="5"/>
    </xf>
    <xf numFmtId="0" fontId="6" fillId="0" borderId="17" xfId="0" applyFont="1" applyFill="1" applyBorder="1" applyAlignment="1">
      <alignment horizontal="center"/>
    </xf>
    <xf numFmtId="0" fontId="0" fillId="0" borderId="17" xfId="0" applyFill="1" applyBorder="1" applyAlignment="1">
      <alignment horizontal="center"/>
    </xf>
    <xf numFmtId="0" fontId="10" fillId="0" borderId="0" xfId="0" applyFont="1" applyBorder="1" applyAlignment="1"/>
    <xf numFmtId="0" fontId="4" fillId="0" borderId="0" xfId="2404" applyNumberFormat="1" applyFont="1" applyAlignment="1">
      <alignment horizontal="left" wrapText="1"/>
    </xf>
    <xf numFmtId="0" fontId="2" fillId="0" borderId="0" xfId="0" applyFont="1" applyAlignment="1">
      <alignment horizontal="left"/>
    </xf>
    <xf numFmtId="0" fontId="9" fillId="0" borderId="17" xfId="0" applyFont="1" applyBorder="1" applyAlignment="1">
      <alignment horizontal="left" wrapText="1"/>
    </xf>
    <xf numFmtId="0" fontId="9" fillId="0" borderId="17" xfId="0" applyFont="1" applyBorder="1" applyAlignment="1">
      <alignment horizontal="center" wrapText="1"/>
    </xf>
    <xf numFmtId="0" fontId="0" fillId="0" borderId="0" xfId="0" applyAlignment="1">
      <alignment horizontal="center"/>
    </xf>
    <xf numFmtId="0" fontId="0" fillId="0" borderId="17" xfId="0" applyBorder="1" applyAlignment="1">
      <alignment horizontal="center"/>
    </xf>
    <xf numFmtId="0" fontId="11" fillId="0" borderId="0" xfId="0" applyFont="1" applyAlignment="1">
      <alignment wrapText="1"/>
    </xf>
    <xf numFmtId="0" fontId="13" fillId="0" borderId="0" xfId="0" applyFont="1" applyAlignment="1"/>
    <xf numFmtId="0" fontId="6" fillId="0" borderId="0" xfId="0" applyFont="1" applyAlignment="1">
      <alignment horizontal="center" wrapText="1"/>
    </xf>
    <xf numFmtId="0" fontId="2" fillId="0" borderId="0" xfId="0" applyFont="1" applyFill="1" applyAlignment="1">
      <alignment vertical="top" wrapText="1"/>
    </xf>
    <xf numFmtId="0" fontId="0" fillId="0" borderId="0" xfId="0" applyFill="1" applyAlignment="1">
      <alignment vertical="top" wrapText="1"/>
    </xf>
    <xf numFmtId="166" fontId="6" fillId="0" borderId="0" xfId="0" applyNumberFormat="1" applyFont="1" applyFill="1" applyAlignment="1">
      <alignment horizontal="center" wrapText="1"/>
    </xf>
    <xf numFmtId="0" fontId="6" fillId="0" borderId="0" xfId="0" applyFont="1" applyFill="1" applyAlignment="1">
      <alignment horizontal="center" wrapText="1"/>
    </xf>
    <xf numFmtId="0" fontId="2"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166" fontId="6" fillId="0" borderId="0" xfId="0" applyNumberFormat="1" applyFont="1" applyAlignment="1">
      <alignment horizontal="center" wrapText="1"/>
    </xf>
    <xf numFmtId="0" fontId="2" fillId="0" borderId="0" xfId="0" applyFont="1" applyFill="1" applyAlignment="1">
      <alignment horizontal="left"/>
    </xf>
    <xf numFmtId="0" fontId="0" fillId="0" borderId="0" xfId="0" applyFill="1" applyAlignment="1">
      <alignment horizontal="left"/>
    </xf>
    <xf numFmtId="0" fontId="2" fillId="0" borderId="0" xfId="0" applyFont="1" applyFill="1" applyBorder="1" applyAlignment="1">
      <alignment vertical="top" wrapText="1"/>
    </xf>
    <xf numFmtId="0" fontId="0" fillId="0" borderId="0" xfId="0" applyFill="1" applyBorder="1" applyAlignment="1">
      <alignmen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center"/>
    </xf>
    <xf numFmtId="0" fontId="7" fillId="0" borderId="0" xfId="0" applyFont="1" applyAlignment="1">
      <alignment horizontal="right"/>
    </xf>
    <xf numFmtId="0" fontId="0" fillId="0" borderId="17" xfId="0" applyBorder="1" applyAlignment="1">
      <alignment wrapText="1"/>
    </xf>
    <xf numFmtId="166" fontId="6" fillId="0" borderId="0" xfId="0" applyNumberFormat="1" applyFont="1" applyFill="1" applyBorder="1" applyAlignment="1">
      <alignment wrapText="1"/>
    </xf>
    <xf numFmtId="166" fontId="2" fillId="0" borderId="0" xfId="0" applyNumberFormat="1" applyFont="1" applyFill="1" applyBorder="1" applyAlignment="1">
      <alignment wrapText="1"/>
    </xf>
    <xf numFmtId="0" fontId="3" fillId="0" borderId="0" xfId="0" applyFont="1"/>
    <xf numFmtId="0" fontId="79" fillId="0" borderId="0" xfId="0" applyFont="1"/>
    <xf numFmtId="0" fontId="183" fillId="0" borderId="0" xfId="2438" applyFont="1" applyAlignment="1">
      <alignment horizontal="right"/>
    </xf>
    <xf numFmtId="0" fontId="183" fillId="0" borderId="0" xfId="0" applyFont="1"/>
    <xf numFmtId="0" fontId="184" fillId="0" borderId="0" xfId="0" applyFont="1" applyAlignment="1">
      <alignment horizontal="right"/>
    </xf>
    <xf numFmtId="0" fontId="7" fillId="66" borderId="26" xfId="0" applyFont="1" applyFill="1" applyBorder="1"/>
    <xf numFmtId="0" fontId="7" fillId="66" borderId="0" xfId="0" applyFont="1" applyFill="1" applyBorder="1"/>
    <xf numFmtId="0" fontId="7" fillId="66" borderId="0" xfId="0" applyFont="1" applyFill="1"/>
    <xf numFmtId="0" fontId="7" fillId="66" borderId="33" xfId="0" applyFont="1" applyFill="1" applyBorder="1"/>
    <xf numFmtId="0" fontId="7" fillId="66" borderId="27" xfId="0" applyFont="1" applyFill="1" applyBorder="1"/>
    <xf numFmtId="0" fontId="7" fillId="66" borderId="28" xfId="0" applyFont="1" applyFill="1" applyBorder="1"/>
    <xf numFmtId="0" fontId="0" fillId="66" borderId="0" xfId="0" applyFill="1" applyBorder="1"/>
    <xf numFmtId="0" fontId="0" fillId="66" borderId="27" xfId="0" applyFill="1" applyBorder="1"/>
    <xf numFmtId="0" fontId="0" fillId="66" borderId="44" xfId="0" applyFill="1" applyBorder="1"/>
    <xf numFmtId="0" fontId="97" fillId="66" borderId="26" xfId="0" applyFont="1" applyFill="1" applyBorder="1"/>
    <xf numFmtId="0" fontId="97" fillId="66" borderId="0" xfId="0" applyFont="1" applyFill="1"/>
    <xf numFmtId="0" fontId="97" fillId="66" borderId="0" xfId="0" applyFont="1" applyFill="1" applyBorder="1"/>
    <xf numFmtId="0" fontId="2" fillId="66" borderId="26" xfId="0" applyFont="1" applyFill="1" applyBorder="1" applyAlignment="1">
      <alignment horizontal="right"/>
    </xf>
    <xf numFmtId="0" fontId="2" fillId="66" borderId="0" xfId="0" applyFont="1" applyFill="1" applyAlignment="1">
      <alignment horizontal="right"/>
    </xf>
    <xf numFmtId="166" fontId="2" fillId="66" borderId="0" xfId="0" applyNumberFormat="1" applyFont="1" applyFill="1" applyAlignment="1">
      <alignment horizontal="right"/>
    </xf>
    <xf numFmtId="0" fontId="0" fillId="66" borderId="26" xfId="0" applyFill="1" applyBorder="1"/>
    <xf numFmtId="0" fontId="0" fillId="66" borderId="0" xfId="0" applyFill="1"/>
    <xf numFmtId="166" fontId="0" fillId="66" borderId="0" xfId="0" applyNumberFormat="1" applyFill="1"/>
    <xf numFmtId="166" fontId="0" fillId="66" borderId="26" xfId="0" applyNumberFormat="1" applyFill="1" applyBorder="1"/>
    <xf numFmtId="0" fontId="6" fillId="0" borderId="17" xfId="0" applyFont="1" applyBorder="1" applyAlignment="1">
      <alignment wrapText="1"/>
    </xf>
    <xf numFmtId="0" fontId="184" fillId="0" borderId="0" xfId="0" applyFont="1" applyAlignment="1">
      <alignment horizontal="right"/>
    </xf>
    <xf numFmtId="0" fontId="184" fillId="0" borderId="0" xfId="0" applyFont="1" applyAlignment="1"/>
  </cellXfs>
  <cellStyles count="2439">
    <cellStyle name="20 % - Akzent1" xfId="1" builtinId="30" customBuiltin="1"/>
    <cellStyle name="20 % - Akzent1 2" xfId="2" xr:uid="{00000000-0005-0000-0000-000001000000}"/>
    <cellStyle name="20 % - Akzent1 2 10" xfId="3" xr:uid="{00000000-0005-0000-0000-000002000000}"/>
    <cellStyle name="20 % - Akzent1 2 11" xfId="4" xr:uid="{00000000-0005-0000-0000-000003000000}"/>
    <cellStyle name="20 % - Akzent1 2 12" xfId="5" xr:uid="{00000000-0005-0000-0000-000004000000}"/>
    <cellStyle name="20 % - Akzent1 2 13" xfId="6" xr:uid="{00000000-0005-0000-0000-000005000000}"/>
    <cellStyle name="20 % - Akzent1 2 14" xfId="7" xr:uid="{00000000-0005-0000-0000-000006000000}"/>
    <cellStyle name="20 % - Akzent1 2 2" xfId="8" xr:uid="{00000000-0005-0000-0000-000007000000}"/>
    <cellStyle name="20 % - Akzent1 2 2 2" xfId="9" xr:uid="{00000000-0005-0000-0000-000008000000}"/>
    <cellStyle name="20 % - Akzent1 2 2 2 2" xfId="10" xr:uid="{00000000-0005-0000-0000-000009000000}"/>
    <cellStyle name="20 % - Akzent1 2 2 2 3" xfId="11" xr:uid="{00000000-0005-0000-0000-00000A000000}"/>
    <cellStyle name="20 % - Akzent1 2 2 2 4" xfId="12" xr:uid="{00000000-0005-0000-0000-00000B000000}"/>
    <cellStyle name="20 % - Akzent1 2 2 2 5" xfId="13" xr:uid="{00000000-0005-0000-0000-00000C000000}"/>
    <cellStyle name="20 % - Akzent1 2 2 3" xfId="14" xr:uid="{00000000-0005-0000-0000-00000D000000}"/>
    <cellStyle name="20 % - Akzent1 2 2 3 2" xfId="15" xr:uid="{00000000-0005-0000-0000-00000E000000}"/>
    <cellStyle name="20 % - Akzent1 2 2 3 3" xfId="16" xr:uid="{00000000-0005-0000-0000-00000F000000}"/>
    <cellStyle name="20 % - Akzent1 2 2 4" xfId="17" xr:uid="{00000000-0005-0000-0000-000010000000}"/>
    <cellStyle name="20 % - Akzent1 2 2 5" xfId="18" xr:uid="{00000000-0005-0000-0000-000011000000}"/>
    <cellStyle name="20 % - Akzent1 2 2 6" xfId="19" xr:uid="{00000000-0005-0000-0000-000012000000}"/>
    <cellStyle name="20 % - Akzent1 2 2 7" xfId="20" xr:uid="{00000000-0005-0000-0000-000013000000}"/>
    <cellStyle name="20 % - Akzent1 2 2 8" xfId="21" xr:uid="{00000000-0005-0000-0000-000014000000}"/>
    <cellStyle name="20 % - Akzent1 2 2 9" xfId="22" xr:uid="{00000000-0005-0000-0000-000015000000}"/>
    <cellStyle name="20 % - Akzent1 2 3" xfId="23" xr:uid="{00000000-0005-0000-0000-000016000000}"/>
    <cellStyle name="20 % - Akzent1 2 3 2" xfId="24" xr:uid="{00000000-0005-0000-0000-000017000000}"/>
    <cellStyle name="20 % - Akzent1 2 3 2 2" xfId="25" xr:uid="{00000000-0005-0000-0000-000018000000}"/>
    <cellStyle name="20 % - Akzent1 2 3 2 3" xfId="26" xr:uid="{00000000-0005-0000-0000-000019000000}"/>
    <cellStyle name="20 % - Akzent1 2 3 2 4" xfId="27" xr:uid="{00000000-0005-0000-0000-00001A000000}"/>
    <cellStyle name="20 % - Akzent1 2 3 3" xfId="28" xr:uid="{00000000-0005-0000-0000-00001B000000}"/>
    <cellStyle name="20 % - Akzent1 2 3 3 2" xfId="29" xr:uid="{00000000-0005-0000-0000-00001C000000}"/>
    <cellStyle name="20 % - Akzent1 2 3 4" xfId="30" xr:uid="{00000000-0005-0000-0000-00001D000000}"/>
    <cellStyle name="20 % - Akzent1 2 3 5" xfId="31" xr:uid="{00000000-0005-0000-0000-00001E000000}"/>
    <cellStyle name="20 % - Akzent1 2 3 6" xfId="32" xr:uid="{00000000-0005-0000-0000-00001F000000}"/>
    <cellStyle name="20 % - Akzent1 2 3 7" xfId="33" xr:uid="{00000000-0005-0000-0000-000020000000}"/>
    <cellStyle name="20 % - Akzent1 2 3 8" xfId="34" xr:uid="{00000000-0005-0000-0000-000021000000}"/>
    <cellStyle name="20 % - Akzent1 2 3 9" xfId="35" xr:uid="{00000000-0005-0000-0000-000022000000}"/>
    <cellStyle name="20 % - Akzent1 2 4" xfId="36" xr:uid="{00000000-0005-0000-0000-000023000000}"/>
    <cellStyle name="20 % - Akzent1 2 4 2" xfId="37" xr:uid="{00000000-0005-0000-0000-000024000000}"/>
    <cellStyle name="20 % - Akzent1 2 4 3" xfId="38" xr:uid="{00000000-0005-0000-0000-000025000000}"/>
    <cellStyle name="20 % - Akzent1 2 4 4" xfId="39" xr:uid="{00000000-0005-0000-0000-000026000000}"/>
    <cellStyle name="20 % - Akzent1 2 4 5" xfId="40" xr:uid="{00000000-0005-0000-0000-000027000000}"/>
    <cellStyle name="20 % - Akzent1 2 4 6" xfId="41" xr:uid="{00000000-0005-0000-0000-000028000000}"/>
    <cellStyle name="20 % - Akzent1 2 4 7" xfId="42" xr:uid="{00000000-0005-0000-0000-000029000000}"/>
    <cellStyle name="20 % - Akzent1 2 4 8" xfId="43" xr:uid="{00000000-0005-0000-0000-00002A000000}"/>
    <cellStyle name="20 % - Akzent1 2 5" xfId="44" xr:uid="{00000000-0005-0000-0000-00002B000000}"/>
    <cellStyle name="20 % - Akzent1 2 5 2" xfId="45" xr:uid="{00000000-0005-0000-0000-00002C000000}"/>
    <cellStyle name="20 % - Akzent1 2 5 3" xfId="46" xr:uid="{00000000-0005-0000-0000-00002D000000}"/>
    <cellStyle name="20 % - Akzent1 2 5 4" xfId="47" xr:uid="{00000000-0005-0000-0000-00002E000000}"/>
    <cellStyle name="20 % - Akzent1 2 5 5" xfId="48" xr:uid="{00000000-0005-0000-0000-00002F000000}"/>
    <cellStyle name="20 % - Akzent1 2 5 6" xfId="49" xr:uid="{00000000-0005-0000-0000-000030000000}"/>
    <cellStyle name="20 % - Akzent1 2 5 7" xfId="50" xr:uid="{00000000-0005-0000-0000-000031000000}"/>
    <cellStyle name="20 % - Akzent1 2 6" xfId="51" xr:uid="{00000000-0005-0000-0000-000032000000}"/>
    <cellStyle name="20 % - Akzent1 2 6 2" xfId="52" xr:uid="{00000000-0005-0000-0000-000033000000}"/>
    <cellStyle name="20 % - Akzent1 2 6 3" xfId="53" xr:uid="{00000000-0005-0000-0000-000034000000}"/>
    <cellStyle name="20 % - Akzent1 2 6 4" xfId="54" xr:uid="{00000000-0005-0000-0000-000035000000}"/>
    <cellStyle name="20 % - Akzent1 2 7" xfId="55" xr:uid="{00000000-0005-0000-0000-000036000000}"/>
    <cellStyle name="20 % - Akzent1 2 7 2" xfId="56" xr:uid="{00000000-0005-0000-0000-000037000000}"/>
    <cellStyle name="20 % - Akzent1 2 8" xfId="57" xr:uid="{00000000-0005-0000-0000-000038000000}"/>
    <cellStyle name="20 % - Akzent1 2 9" xfId="58" xr:uid="{00000000-0005-0000-0000-000039000000}"/>
    <cellStyle name="20 % - Akzent1 3" xfId="59" xr:uid="{00000000-0005-0000-0000-00003A000000}"/>
    <cellStyle name="20 % - Akzent1 3 2" xfId="60" xr:uid="{00000000-0005-0000-0000-00003B000000}"/>
    <cellStyle name="20 % - Akzent1 3 2 2" xfId="61" xr:uid="{00000000-0005-0000-0000-00003C000000}"/>
    <cellStyle name="20 % - Akzent2" xfId="62" builtinId="34" customBuiltin="1"/>
    <cellStyle name="20 % - Akzent2 2" xfId="63" xr:uid="{00000000-0005-0000-0000-00003E000000}"/>
    <cellStyle name="20 % - Akzent2 2 10" xfId="64" xr:uid="{00000000-0005-0000-0000-00003F000000}"/>
    <cellStyle name="20 % - Akzent2 2 11" xfId="65" xr:uid="{00000000-0005-0000-0000-000040000000}"/>
    <cellStyle name="20 % - Akzent2 2 12" xfId="66" xr:uid="{00000000-0005-0000-0000-000041000000}"/>
    <cellStyle name="20 % - Akzent2 2 13" xfId="67" xr:uid="{00000000-0005-0000-0000-000042000000}"/>
    <cellStyle name="20 % - Akzent2 2 14" xfId="68" xr:uid="{00000000-0005-0000-0000-000043000000}"/>
    <cellStyle name="20 % - Akzent2 2 2" xfId="69" xr:uid="{00000000-0005-0000-0000-000044000000}"/>
    <cellStyle name="20 % - Akzent2 2 2 2" xfId="70" xr:uid="{00000000-0005-0000-0000-000045000000}"/>
    <cellStyle name="20 % - Akzent2 2 2 2 2" xfId="71" xr:uid="{00000000-0005-0000-0000-000046000000}"/>
    <cellStyle name="20 % - Akzent2 2 2 2 3" xfId="72" xr:uid="{00000000-0005-0000-0000-000047000000}"/>
    <cellStyle name="20 % - Akzent2 2 2 2 4" xfId="73" xr:uid="{00000000-0005-0000-0000-000048000000}"/>
    <cellStyle name="20 % - Akzent2 2 2 2 5" xfId="74" xr:uid="{00000000-0005-0000-0000-000049000000}"/>
    <cellStyle name="20 % - Akzent2 2 2 3" xfId="75" xr:uid="{00000000-0005-0000-0000-00004A000000}"/>
    <cellStyle name="20 % - Akzent2 2 2 3 2" xfId="76" xr:uid="{00000000-0005-0000-0000-00004B000000}"/>
    <cellStyle name="20 % - Akzent2 2 2 3 3" xfId="77" xr:uid="{00000000-0005-0000-0000-00004C000000}"/>
    <cellStyle name="20 % - Akzent2 2 2 4" xfId="78" xr:uid="{00000000-0005-0000-0000-00004D000000}"/>
    <cellStyle name="20 % - Akzent2 2 2 5" xfId="79" xr:uid="{00000000-0005-0000-0000-00004E000000}"/>
    <cellStyle name="20 % - Akzent2 2 2 6" xfId="80" xr:uid="{00000000-0005-0000-0000-00004F000000}"/>
    <cellStyle name="20 % - Akzent2 2 2 7" xfId="81" xr:uid="{00000000-0005-0000-0000-000050000000}"/>
    <cellStyle name="20 % - Akzent2 2 2 8" xfId="82" xr:uid="{00000000-0005-0000-0000-000051000000}"/>
    <cellStyle name="20 % - Akzent2 2 2 9" xfId="83" xr:uid="{00000000-0005-0000-0000-000052000000}"/>
    <cellStyle name="20 % - Akzent2 2 3" xfId="84" xr:uid="{00000000-0005-0000-0000-000053000000}"/>
    <cellStyle name="20 % - Akzent2 2 3 2" xfId="85" xr:uid="{00000000-0005-0000-0000-000054000000}"/>
    <cellStyle name="20 % - Akzent2 2 3 2 2" xfId="86" xr:uid="{00000000-0005-0000-0000-000055000000}"/>
    <cellStyle name="20 % - Akzent2 2 3 2 3" xfId="87" xr:uid="{00000000-0005-0000-0000-000056000000}"/>
    <cellStyle name="20 % - Akzent2 2 3 2 4" xfId="88" xr:uid="{00000000-0005-0000-0000-000057000000}"/>
    <cellStyle name="20 % - Akzent2 2 3 3" xfId="89" xr:uid="{00000000-0005-0000-0000-000058000000}"/>
    <cellStyle name="20 % - Akzent2 2 3 3 2" xfId="90" xr:uid="{00000000-0005-0000-0000-000059000000}"/>
    <cellStyle name="20 % - Akzent2 2 3 4" xfId="91" xr:uid="{00000000-0005-0000-0000-00005A000000}"/>
    <cellStyle name="20 % - Akzent2 2 3 5" xfId="92" xr:uid="{00000000-0005-0000-0000-00005B000000}"/>
    <cellStyle name="20 % - Akzent2 2 3 6" xfId="93" xr:uid="{00000000-0005-0000-0000-00005C000000}"/>
    <cellStyle name="20 % - Akzent2 2 3 7" xfId="94" xr:uid="{00000000-0005-0000-0000-00005D000000}"/>
    <cellStyle name="20 % - Akzent2 2 3 8" xfId="95" xr:uid="{00000000-0005-0000-0000-00005E000000}"/>
    <cellStyle name="20 % - Akzent2 2 3 9" xfId="96" xr:uid="{00000000-0005-0000-0000-00005F000000}"/>
    <cellStyle name="20 % - Akzent2 2 4" xfId="97" xr:uid="{00000000-0005-0000-0000-000060000000}"/>
    <cellStyle name="20 % - Akzent2 2 4 2" xfId="98" xr:uid="{00000000-0005-0000-0000-000061000000}"/>
    <cellStyle name="20 % - Akzent2 2 4 3" xfId="99" xr:uid="{00000000-0005-0000-0000-000062000000}"/>
    <cellStyle name="20 % - Akzent2 2 4 4" xfId="100" xr:uid="{00000000-0005-0000-0000-000063000000}"/>
    <cellStyle name="20 % - Akzent2 2 4 5" xfId="101" xr:uid="{00000000-0005-0000-0000-000064000000}"/>
    <cellStyle name="20 % - Akzent2 2 4 6" xfId="102" xr:uid="{00000000-0005-0000-0000-000065000000}"/>
    <cellStyle name="20 % - Akzent2 2 4 7" xfId="103" xr:uid="{00000000-0005-0000-0000-000066000000}"/>
    <cellStyle name="20 % - Akzent2 2 4 8" xfId="104" xr:uid="{00000000-0005-0000-0000-000067000000}"/>
    <cellStyle name="20 % - Akzent2 2 5" xfId="105" xr:uid="{00000000-0005-0000-0000-000068000000}"/>
    <cellStyle name="20 % - Akzent2 2 5 2" xfId="106" xr:uid="{00000000-0005-0000-0000-000069000000}"/>
    <cellStyle name="20 % - Akzent2 2 5 3" xfId="107" xr:uid="{00000000-0005-0000-0000-00006A000000}"/>
    <cellStyle name="20 % - Akzent2 2 5 4" xfId="108" xr:uid="{00000000-0005-0000-0000-00006B000000}"/>
    <cellStyle name="20 % - Akzent2 2 5 5" xfId="109" xr:uid="{00000000-0005-0000-0000-00006C000000}"/>
    <cellStyle name="20 % - Akzent2 2 5 6" xfId="110" xr:uid="{00000000-0005-0000-0000-00006D000000}"/>
    <cellStyle name="20 % - Akzent2 2 5 7" xfId="111" xr:uid="{00000000-0005-0000-0000-00006E000000}"/>
    <cellStyle name="20 % - Akzent2 2 6" xfId="112" xr:uid="{00000000-0005-0000-0000-00006F000000}"/>
    <cellStyle name="20 % - Akzent2 2 6 2" xfId="113" xr:uid="{00000000-0005-0000-0000-000070000000}"/>
    <cellStyle name="20 % - Akzent2 2 6 3" xfId="114" xr:uid="{00000000-0005-0000-0000-000071000000}"/>
    <cellStyle name="20 % - Akzent2 2 6 4" xfId="115" xr:uid="{00000000-0005-0000-0000-000072000000}"/>
    <cellStyle name="20 % - Akzent2 2 7" xfId="116" xr:uid="{00000000-0005-0000-0000-000073000000}"/>
    <cellStyle name="20 % - Akzent2 2 7 2" xfId="117" xr:uid="{00000000-0005-0000-0000-000074000000}"/>
    <cellStyle name="20 % - Akzent2 2 8" xfId="118" xr:uid="{00000000-0005-0000-0000-000075000000}"/>
    <cellStyle name="20 % - Akzent2 2 9" xfId="119" xr:uid="{00000000-0005-0000-0000-000076000000}"/>
    <cellStyle name="20 % - Akzent2 3" xfId="120" xr:uid="{00000000-0005-0000-0000-000077000000}"/>
    <cellStyle name="20 % - Akzent2 3 2" xfId="121" xr:uid="{00000000-0005-0000-0000-000078000000}"/>
    <cellStyle name="20 % - Akzent2 3 2 2" xfId="122" xr:uid="{00000000-0005-0000-0000-000079000000}"/>
    <cellStyle name="20 % - Akzent3" xfId="123" builtinId="38" customBuiltin="1"/>
    <cellStyle name="20 % - Akzent3 2" xfId="124" xr:uid="{00000000-0005-0000-0000-00007B000000}"/>
    <cellStyle name="20 % - Akzent3 2 10" xfId="125" xr:uid="{00000000-0005-0000-0000-00007C000000}"/>
    <cellStyle name="20 % - Akzent3 2 11" xfId="126" xr:uid="{00000000-0005-0000-0000-00007D000000}"/>
    <cellStyle name="20 % - Akzent3 2 12" xfId="127" xr:uid="{00000000-0005-0000-0000-00007E000000}"/>
    <cellStyle name="20 % - Akzent3 2 13" xfId="128" xr:uid="{00000000-0005-0000-0000-00007F000000}"/>
    <cellStyle name="20 % - Akzent3 2 14" xfId="129" xr:uid="{00000000-0005-0000-0000-000080000000}"/>
    <cellStyle name="20 % - Akzent3 2 2" xfId="130" xr:uid="{00000000-0005-0000-0000-000081000000}"/>
    <cellStyle name="20 % - Akzent3 2 2 2" xfId="131" xr:uid="{00000000-0005-0000-0000-000082000000}"/>
    <cellStyle name="20 % - Akzent3 2 2 2 2" xfId="132" xr:uid="{00000000-0005-0000-0000-000083000000}"/>
    <cellStyle name="20 % - Akzent3 2 2 2 3" xfId="133" xr:uid="{00000000-0005-0000-0000-000084000000}"/>
    <cellStyle name="20 % - Akzent3 2 2 2 4" xfId="134" xr:uid="{00000000-0005-0000-0000-000085000000}"/>
    <cellStyle name="20 % - Akzent3 2 2 2 5" xfId="135" xr:uid="{00000000-0005-0000-0000-000086000000}"/>
    <cellStyle name="20 % - Akzent3 2 2 3" xfId="136" xr:uid="{00000000-0005-0000-0000-000087000000}"/>
    <cellStyle name="20 % - Akzent3 2 2 3 2" xfId="137" xr:uid="{00000000-0005-0000-0000-000088000000}"/>
    <cellStyle name="20 % - Akzent3 2 2 3 3" xfId="138" xr:uid="{00000000-0005-0000-0000-000089000000}"/>
    <cellStyle name="20 % - Akzent3 2 2 4" xfId="139" xr:uid="{00000000-0005-0000-0000-00008A000000}"/>
    <cellStyle name="20 % - Akzent3 2 2 5" xfId="140" xr:uid="{00000000-0005-0000-0000-00008B000000}"/>
    <cellStyle name="20 % - Akzent3 2 2 6" xfId="141" xr:uid="{00000000-0005-0000-0000-00008C000000}"/>
    <cellStyle name="20 % - Akzent3 2 2 7" xfId="142" xr:uid="{00000000-0005-0000-0000-00008D000000}"/>
    <cellStyle name="20 % - Akzent3 2 2 8" xfId="143" xr:uid="{00000000-0005-0000-0000-00008E000000}"/>
    <cellStyle name="20 % - Akzent3 2 2 9" xfId="144" xr:uid="{00000000-0005-0000-0000-00008F000000}"/>
    <cellStyle name="20 % - Akzent3 2 3" xfId="145" xr:uid="{00000000-0005-0000-0000-000090000000}"/>
    <cellStyle name="20 % - Akzent3 2 3 2" xfId="146" xr:uid="{00000000-0005-0000-0000-000091000000}"/>
    <cellStyle name="20 % - Akzent3 2 3 2 2" xfId="147" xr:uid="{00000000-0005-0000-0000-000092000000}"/>
    <cellStyle name="20 % - Akzent3 2 3 2 3" xfId="148" xr:uid="{00000000-0005-0000-0000-000093000000}"/>
    <cellStyle name="20 % - Akzent3 2 3 2 4" xfId="149" xr:uid="{00000000-0005-0000-0000-000094000000}"/>
    <cellStyle name="20 % - Akzent3 2 3 3" xfId="150" xr:uid="{00000000-0005-0000-0000-000095000000}"/>
    <cellStyle name="20 % - Akzent3 2 3 3 2" xfId="151" xr:uid="{00000000-0005-0000-0000-000096000000}"/>
    <cellStyle name="20 % - Akzent3 2 3 4" xfId="152" xr:uid="{00000000-0005-0000-0000-000097000000}"/>
    <cellStyle name="20 % - Akzent3 2 3 5" xfId="153" xr:uid="{00000000-0005-0000-0000-000098000000}"/>
    <cellStyle name="20 % - Akzent3 2 3 6" xfId="154" xr:uid="{00000000-0005-0000-0000-000099000000}"/>
    <cellStyle name="20 % - Akzent3 2 3 7" xfId="155" xr:uid="{00000000-0005-0000-0000-00009A000000}"/>
    <cellStyle name="20 % - Akzent3 2 3 8" xfId="156" xr:uid="{00000000-0005-0000-0000-00009B000000}"/>
    <cellStyle name="20 % - Akzent3 2 3 9" xfId="157" xr:uid="{00000000-0005-0000-0000-00009C000000}"/>
    <cellStyle name="20 % - Akzent3 2 4" xfId="158" xr:uid="{00000000-0005-0000-0000-00009D000000}"/>
    <cellStyle name="20 % - Akzent3 2 4 2" xfId="159" xr:uid="{00000000-0005-0000-0000-00009E000000}"/>
    <cellStyle name="20 % - Akzent3 2 4 3" xfId="160" xr:uid="{00000000-0005-0000-0000-00009F000000}"/>
    <cellStyle name="20 % - Akzent3 2 4 4" xfId="161" xr:uid="{00000000-0005-0000-0000-0000A0000000}"/>
    <cellStyle name="20 % - Akzent3 2 4 5" xfId="162" xr:uid="{00000000-0005-0000-0000-0000A1000000}"/>
    <cellStyle name="20 % - Akzent3 2 4 6" xfId="163" xr:uid="{00000000-0005-0000-0000-0000A2000000}"/>
    <cellStyle name="20 % - Akzent3 2 4 7" xfId="164" xr:uid="{00000000-0005-0000-0000-0000A3000000}"/>
    <cellStyle name="20 % - Akzent3 2 4 8" xfId="165" xr:uid="{00000000-0005-0000-0000-0000A4000000}"/>
    <cellStyle name="20 % - Akzent3 2 5" xfId="166" xr:uid="{00000000-0005-0000-0000-0000A5000000}"/>
    <cellStyle name="20 % - Akzent3 2 5 2" xfId="167" xr:uid="{00000000-0005-0000-0000-0000A6000000}"/>
    <cellStyle name="20 % - Akzent3 2 5 3" xfId="168" xr:uid="{00000000-0005-0000-0000-0000A7000000}"/>
    <cellStyle name="20 % - Akzent3 2 5 4" xfId="169" xr:uid="{00000000-0005-0000-0000-0000A8000000}"/>
    <cellStyle name="20 % - Akzent3 2 5 5" xfId="170" xr:uid="{00000000-0005-0000-0000-0000A9000000}"/>
    <cellStyle name="20 % - Akzent3 2 5 6" xfId="171" xr:uid="{00000000-0005-0000-0000-0000AA000000}"/>
    <cellStyle name="20 % - Akzent3 2 5 7" xfId="172" xr:uid="{00000000-0005-0000-0000-0000AB000000}"/>
    <cellStyle name="20 % - Akzent3 2 6" xfId="173" xr:uid="{00000000-0005-0000-0000-0000AC000000}"/>
    <cellStyle name="20 % - Akzent3 2 6 2" xfId="174" xr:uid="{00000000-0005-0000-0000-0000AD000000}"/>
    <cellStyle name="20 % - Akzent3 2 6 3" xfId="175" xr:uid="{00000000-0005-0000-0000-0000AE000000}"/>
    <cellStyle name="20 % - Akzent3 2 6 4" xfId="176" xr:uid="{00000000-0005-0000-0000-0000AF000000}"/>
    <cellStyle name="20 % - Akzent3 2 7" xfId="177" xr:uid="{00000000-0005-0000-0000-0000B0000000}"/>
    <cellStyle name="20 % - Akzent3 2 7 2" xfId="178" xr:uid="{00000000-0005-0000-0000-0000B1000000}"/>
    <cellStyle name="20 % - Akzent3 2 8" xfId="179" xr:uid="{00000000-0005-0000-0000-0000B2000000}"/>
    <cellStyle name="20 % - Akzent3 2 9" xfId="180" xr:uid="{00000000-0005-0000-0000-0000B3000000}"/>
    <cellStyle name="20 % - Akzent3 3" xfId="181" xr:uid="{00000000-0005-0000-0000-0000B4000000}"/>
    <cellStyle name="20 % - Akzent3 3 2" xfId="182" xr:uid="{00000000-0005-0000-0000-0000B5000000}"/>
    <cellStyle name="20 % - Akzent3 3 2 2" xfId="183" xr:uid="{00000000-0005-0000-0000-0000B6000000}"/>
    <cellStyle name="20 % - Akzent4" xfId="184" builtinId="42" customBuiltin="1"/>
    <cellStyle name="20 % - Akzent4 2" xfId="185" xr:uid="{00000000-0005-0000-0000-0000B8000000}"/>
    <cellStyle name="20 % - Akzent4 2 10" xfId="186" xr:uid="{00000000-0005-0000-0000-0000B9000000}"/>
    <cellStyle name="20 % - Akzent4 2 11" xfId="187" xr:uid="{00000000-0005-0000-0000-0000BA000000}"/>
    <cellStyle name="20 % - Akzent4 2 12" xfId="188" xr:uid="{00000000-0005-0000-0000-0000BB000000}"/>
    <cellStyle name="20 % - Akzent4 2 13" xfId="189" xr:uid="{00000000-0005-0000-0000-0000BC000000}"/>
    <cellStyle name="20 % - Akzent4 2 14" xfId="190" xr:uid="{00000000-0005-0000-0000-0000BD000000}"/>
    <cellStyle name="20 % - Akzent4 2 2" xfId="191" xr:uid="{00000000-0005-0000-0000-0000BE000000}"/>
    <cellStyle name="20 % - Akzent4 2 2 2" xfId="192" xr:uid="{00000000-0005-0000-0000-0000BF000000}"/>
    <cellStyle name="20 % - Akzent4 2 2 2 2" xfId="193" xr:uid="{00000000-0005-0000-0000-0000C0000000}"/>
    <cellStyle name="20 % - Akzent4 2 2 2 3" xfId="194" xr:uid="{00000000-0005-0000-0000-0000C1000000}"/>
    <cellStyle name="20 % - Akzent4 2 2 2 4" xfId="195" xr:uid="{00000000-0005-0000-0000-0000C2000000}"/>
    <cellStyle name="20 % - Akzent4 2 2 2 5" xfId="196" xr:uid="{00000000-0005-0000-0000-0000C3000000}"/>
    <cellStyle name="20 % - Akzent4 2 2 3" xfId="197" xr:uid="{00000000-0005-0000-0000-0000C4000000}"/>
    <cellStyle name="20 % - Akzent4 2 2 3 2" xfId="198" xr:uid="{00000000-0005-0000-0000-0000C5000000}"/>
    <cellStyle name="20 % - Akzent4 2 2 3 3" xfId="199" xr:uid="{00000000-0005-0000-0000-0000C6000000}"/>
    <cellStyle name="20 % - Akzent4 2 2 4" xfId="200" xr:uid="{00000000-0005-0000-0000-0000C7000000}"/>
    <cellStyle name="20 % - Akzent4 2 2 5" xfId="201" xr:uid="{00000000-0005-0000-0000-0000C8000000}"/>
    <cellStyle name="20 % - Akzent4 2 2 6" xfId="202" xr:uid="{00000000-0005-0000-0000-0000C9000000}"/>
    <cellStyle name="20 % - Akzent4 2 2 7" xfId="203" xr:uid="{00000000-0005-0000-0000-0000CA000000}"/>
    <cellStyle name="20 % - Akzent4 2 2 8" xfId="204" xr:uid="{00000000-0005-0000-0000-0000CB000000}"/>
    <cellStyle name="20 % - Akzent4 2 2 9" xfId="205" xr:uid="{00000000-0005-0000-0000-0000CC000000}"/>
    <cellStyle name="20 % - Akzent4 2 3" xfId="206" xr:uid="{00000000-0005-0000-0000-0000CD000000}"/>
    <cellStyle name="20 % - Akzent4 2 3 2" xfId="207" xr:uid="{00000000-0005-0000-0000-0000CE000000}"/>
    <cellStyle name="20 % - Akzent4 2 3 2 2" xfId="208" xr:uid="{00000000-0005-0000-0000-0000CF000000}"/>
    <cellStyle name="20 % - Akzent4 2 3 2 3" xfId="209" xr:uid="{00000000-0005-0000-0000-0000D0000000}"/>
    <cellStyle name="20 % - Akzent4 2 3 2 4" xfId="210" xr:uid="{00000000-0005-0000-0000-0000D1000000}"/>
    <cellStyle name="20 % - Akzent4 2 3 3" xfId="211" xr:uid="{00000000-0005-0000-0000-0000D2000000}"/>
    <cellStyle name="20 % - Akzent4 2 3 3 2" xfId="212" xr:uid="{00000000-0005-0000-0000-0000D3000000}"/>
    <cellStyle name="20 % - Akzent4 2 3 4" xfId="213" xr:uid="{00000000-0005-0000-0000-0000D4000000}"/>
    <cellStyle name="20 % - Akzent4 2 3 5" xfId="214" xr:uid="{00000000-0005-0000-0000-0000D5000000}"/>
    <cellStyle name="20 % - Akzent4 2 3 6" xfId="215" xr:uid="{00000000-0005-0000-0000-0000D6000000}"/>
    <cellStyle name="20 % - Akzent4 2 3 7" xfId="216" xr:uid="{00000000-0005-0000-0000-0000D7000000}"/>
    <cellStyle name="20 % - Akzent4 2 3 8" xfId="217" xr:uid="{00000000-0005-0000-0000-0000D8000000}"/>
    <cellStyle name="20 % - Akzent4 2 3 9" xfId="218" xr:uid="{00000000-0005-0000-0000-0000D9000000}"/>
    <cellStyle name="20 % - Akzent4 2 4" xfId="219" xr:uid="{00000000-0005-0000-0000-0000DA000000}"/>
    <cellStyle name="20 % - Akzent4 2 4 2" xfId="220" xr:uid="{00000000-0005-0000-0000-0000DB000000}"/>
    <cellStyle name="20 % - Akzent4 2 4 3" xfId="221" xr:uid="{00000000-0005-0000-0000-0000DC000000}"/>
    <cellStyle name="20 % - Akzent4 2 4 4" xfId="222" xr:uid="{00000000-0005-0000-0000-0000DD000000}"/>
    <cellStyle name="20 % - Akzent4 2 4 5" xfId="223" xr:uid="{00000000-0005-0000-0000-0000DE000000}"/>
    <cellStyle name="20 % - Akzent4 2 4 6" xfId="224" xr:uid="{00000000-0005-0000-0000-0000DF000000}"/>
    <cellStyle name="20 % - Akzent4 2 4 7" xfId="225" xr:uid="{00000000-0005-0000-0000-0000E0000000}"/>
    <cellStyle name="20 % - Akzent4 2 4 8" xfId="226" xr:uid="{00000000-0005-0000-0000-0000E1000000}"/>
    <cellStyle name="20 % - Akzent4 2 5" xfId="227" xr:uid="{00000000-0005-0000-0000-0000E2000000}"/>
    <cellStyle name="20 % - Akzent4 2 5 2" xfId="228" xr:uid="{00000000-0005-0000-0000-0000E3000000}"/>
    <cellStyle name="20 % - Akzent4 2 5 3" xfId="229" xr:uid="{00000000-0005-0000-0000-0000E4000000}"/>
    <cellStyle name="20 % - Akzent4 2 5 4" xfId="230" xr:uid="{00000000-0005-0000-0000-0000E5000000}"/>
    <cellStyle name="20 % - Akzent4 2 5 5" xfId="231" xr:uid="{00000000-0005-0000-0000-0000E6000000}"/>
    <cellStyle name="20 % - Akzent4 2 5 6" xfId="232" xr:uid="{00000000-0005-0000-0000-0000E7000000}"/>
    <cellStyle name="20 % - Akzent4 2 5 7" xfId="233" xr:uid="{00000000-0005-0000-0000-0000E8000000}"/>
    <cellStyle name="20 % - Akzent4 2 6" xfId="234" xr:uid="{00000000-0005-0000-0000-0000E9000000}"/>
    <cellStyle name="20 % - Akzent4 2 6 2" xfId="235" xr:uid="{00000000-0005-0000-0000-0000EA000000}"/>
    <cellStyle name="20 % - Akzent4 2 6 3" xfId="236" xr:uid="{00000000-0005-0000-0000-0000EB000000}"/>
    <cellStyle name="20 % - Akzent4 2 6 4" xfId="237" xr:uid="{00000000-0005-0000-0000-0000EC000000}"/>
    <cellStyle name="20 % - Akzent4 2 7" xfId="238" xr:uid="{00000000-0005-0000-0000-0000ED000000}"/>
    <cellStyle name="20 % - Akzent4 2 7 2" xfId="239" xr:uid="{00000000-0005-0000-0000-0000EE000000}"/>
    <cellStyle name="20 % - Akzent4 2 8" xfId="240" xr:uid="{00000000-0005-0000-0000-0000EF000000}"/>
    <cellStyle name="20 % - Akzent4 2 9" xfId="241" xr:uid="{00000000-0005-0000-0000-0000F0000000}"/>
    <cellStyle name="20 % - Akzent4 3" xfId="242" xr:uid="{00000000-0005-0000-0000-0000F1000000}"/>
    <cellStyle name="20 % - Akzent4 3 2" xfId="243" xr:uid="{00000000-0005-0000-0000-0000F2000000}"/>
    <cellStyle name="20 % - Akzent4 3 2 2" xfId="244" xr:uid="{00000000-0005-0000-0000-0000F3000000}"/>
    <cellStyle name="20 % - Akzent5" xfId="245" builtinId="46" customBuiltin="1"/>
    <cellStyle name="20 % - Akzent5 2" xfId="246" xr:uid="{00000000-0005-0000-0000-0000F5000000}"/>
    <cellStyle name="20 % - Akzent5 2 10" xfId="247" xr:uid="{00000000-0005-0000-0000-0000F6000000}"/>
    <cellStyle name="20 % - Akzent5 2 11" xfId="248" xr:uid="{00000000-0005-0000-0000-0000F7000000}"/>
    <cellStyle name="20 % - Akzent5 2 12" xfId="249" xr:uid="{00000000-0005-0000-0000-0000F8000000}"/>
    <cellStyle name="20 % - Akzent5 2 13" xfId="250" xr:uid="{00000000-0005-0000-0000-0000F9000000}"/>
    <cellStyle name="20 % - Akzent5 2 14" xfId="251" xr:uid="{00000000-0005-0000-0000-0000FA000000}"/>
    <cellStyle name="20 % - Akzent5 2 2" xfId="252" xr:uid="{00000000-0005-0000-0000-0000FB000000}"/>
    <cellStyle name="20 % - Akzent5 2 2 2" xfId="253" xr:uid="{00000000-0005-0000-0000-0000FC000000}"/>
    <cellStyle name="20 % - Akzent5 2 2 2 2" xfId="254" xr:uid="{00000000-0005-0000-0000-0000FD000000}"/>
    <cellStyle name="20 % - Akzent5 2 2 2 3" xfId="255" xr:uid="{00000000-0005-0000-0000-0000FE000000}"/>
    <cellStyle name="20 % - Akzent5 2 2 2 4" xfId="256" xr:uid="{00000000-0005-0000-0000-0000FF000000}"/>
    <cellStyle name="20 % - Akzent5 2 2 2 5" xfId="257" xr:uid="{00000000-0005-0000-0000-000000010000}"/>
    <cellStyle name="20 % - Akzent5 2 2 3" xfId="258" xr:uid="{00000000-0005-0000-0000-000001010000}"/>
    <cellStyle name="20 % - Akzent5 2 2 3 2" xfId="259" xr:uid="{00000000-0005-0000-0000-000002010000}"/>
    <cellStyle name="20 % - Akzent5 2 2 3 3" xfId="260" xr:uid="{00000000-0005-0000-0000-000003010000}"/>
    <cellStyle name="20 % - Akzent5 2 2 4" xfId="261" xr:uid="{00000000-0005-0000-0000-000004010000}"/>
    <cellStyle name="20 % - Akzent5 2 2 5" xfId="262" xr:uid="{00000000-0005-0000-0000-000005010000}"/>
    <cellStyle name="20 % - Akzent5 2 2 6" xfId="263" xr:uid="{00000000-0005-0000-0000-000006010000}"/>
    <cellStyle name="20 % - Akzent5 2 2 7" xfId="264" xr:uid="{00000000-0005-0000-0000-000007010000}"/>
    <cellStyle name="20 % - Akzent5 2 2 8" xfId="265" xr:uid="{00000000-0005-0000-0000-000008010000}"/>
    <cellStyle name="20 % - Akzent5 2 2 9" xfId="266" xr:uid="{00000000-0005-0000-0000-000009010000}"/>
    <cellStyle name="20 % - Akzent5 2 3" xfId="267" xr:uid="{00000000-0005-0000-0000-00000A010000}"/>
    <cellStyle name="20 % - Akzent5 2 3 2" xfId="268" xr:uid="{00000000-0005-0000-0000-00000B010000}"/>
    <cellStyle name="20 % - Akzent5 2 3 2 2" xfId="269" xr:uid="{00000000-0005-0000-0000-00000C010000}"/>
    <cellStyle name="20 % - Akzent5 2 3 2 3" xfId="270" xr:uid="{00000000-0005-0000-0000-00000D010000}"/>
    <cellStyle name="20 % - Akzent5 2 3 2 4" xfId="271" xr:uid="{00000000-0005-0000-0000-00000E010000}"/>
    <cellStyle name="20 % - Akzent5 2 3 3" xfId="272" xr:uid="{00000000-0005-0000-0000-00000F010000}"/>
    <cellStyle name="20 % - Akzent5 2 3 3 2" xfId="273" xr:uid="{00000000-0005-0000-0000-000010010000}"/>
    <cellStyle name="20 % - Akzent5 2 3 4" xfId="274" xr:uid="{00000000-0005-0000-0000-000011010000}"/>
    <cellStyle name="20 % - Akzent5 2 3 5" xfId="275" xr:uid="{00000000-0005-0000-0000-000012010000}"/>
    <cellStyle name="20 % - Akzent5 2 3 6" xfId="276" xr:uid="{00000000-0005-0000-0000-000013010000}"/>
    <cellStyle name="20 % - Akzent5 2 3 7" xfId="277" xr:uid="{00000000-0005-0000-0000-000014010000}"/>
    <cellStyle name="20 % - Akzent5 2 3 8" xfId="278" xr:uid="{00000000-0005-0000-0000-000015010000}"/>
    <cellStyle name="20 % - Akzent5 2 3 9" xfId="279" xr:uid="{00000000-0005-0000-0000-000016010000}"/>
    <cellStyle name="20 % - Akzent5 2 4" xfId="280" xr:uid="{00000000-0005-0000-0000-000017010000}"/>
    <cellStyle name="20 % - Akzent5 2 4 2" xfId="281" xr:uid="{00000000-0005-0000-0000-000018010000}"/>
    <cellStyle name="20 % - Akzent5 2 4 3" xfId="282" xr:uid="{00000000-0005-0000-0000-000019010000}"/>
    <cellStyle name="20 % - Akzent5 2 4 4" xfId="283" xr:uid="{00000000-0005-0000-0000-00001A010000}"/>
    <cellStyle name="20 % - Akzent5 2 4 5" xfId="284" xr:uid="{00000000-0005-0000-0000-00001B010000}"/>
    <cellStyle name="20 % - Akzent5 2 4 6" xfId="285" xr:uid="{00000000-0005-0000-0000-00001C010000}"/>
    <cellStyle name="20 % - Akzent5 2 4 7" xfId="286" xr:uid="{00000000-0005-0000-0000-00001D010000}"/>
    <cellStyle name="20 % - Akzent5 2 4 8" xfId="287" xr:uid="{00000000-0005-0000-0000-00001E010000}"/>
    <cellStyle name="20 % - Akzent5 2 5" xfId="288" xr:uid="{00000000-0005-0000-0000-00001F010000}"/>
    <cellStyle name="20 % - Akzent5 2 5 2" xfId="289" xr:uid="{00000000-0005-0000-0000-000020010000}"/>
    <cellStyle name="20 % - Akzent5 2 5 3" xfId="290" xr:uid="{00000000-0005-0000-0000-000021010000}"/>
    <cellStyle name="20 % - Akzent5 2 5 4" xfId="291" xr:uid="{00000000-0005-0000-0000-000022010000}"/>
    <cellStyle name="20 % - Akzent5 2 5 5" xfId="292" xr:uid="{00000000-0005-0000-0000-000023010000}"/>
    <cellStyle name="20 % - Akzent5 2 5 6" xfId="293" xr:uid="{00000000-0005-0000-0000-000024010000}"/>
    <cellStyle name="20 % - Akzent5 2 5 7" xfId="294" xr:uid="{00000000-0005-0000-0000-000025010000}"/>
    <cellStyle name="20 % - Akzent5 2 6" xfId="295" xr:uid="{00000000-0005-0000-0000-000026010000}"/>
    <cellStyle name="20 % - Akzent5 2 6 2" xfId="296" xr:uid="{00000000-0005-0000-0000-000027010000}"/>
    <cellStyle name="20 % - Akzent5 2 6 3" xfId="297" xr:uid="{00000000-0005-0000-0000-000028010000}"/>
    <cellStyle name="20 % - Akzent5 2 6 4" xfId="298" xr:uid="{00000000-0005-0000-0000-000029010000}"/>
    <cellStyle name="20 % - Akzent5 2 7" xfId="299" xr:uid="{00000000-0005-0000-0000-00002A010000}"/>
    <cellStyle name="20 % - Akzent5 2 7 2" xfId="300" xr:uid="{00000000-0005-0000-0000-00002B010000}"/>
    <cellStyle name="20 % - Akzent5 2 8" xfId="301" xr:uid="{00000000-0005-0000-0000-00002C010000}"/>
    <cellStyle name="20 % - Akzent5 2 9" xfId="302" xr:uid="{00000000-0005-0000-0000-00002D010000}"/>
    <cellStyle name="20 % - Akzent5 3" xfId="303" xr:uid="{00000000-0005-0000-0000-00002E010000}"/>
    <cellStyle name="20 % - Akzent5 3 2" xfId="304" xr:uid="{00000000-0005-0000-0000-00002F010000}"/>
    <cellStyle name="20 % - Akzent5 3 2 2" xfId="305" xr:uid="{00000000-0005-0000-0000-000030010000}"/>
    <cellStyle name="20 % - Akzent6" xfId="306" builtinId="50" customBuiltin="1"/>
    <cellStyle name="20 % - Akzent6 2" xfId="307" xr:uid="{00000000-0005-0000-0000-000032010000}"/>
    <cellStyle name="20 % - Akzent6 2 10" xfId="308" xr:uid="{00000000-0005-0000-0000-000033010000}"/>
    <cellStyle name="20 % - Akzent6 2 11" xfId="309" xr:uid="{00000000-0005-0000-0000-000034010000}"/>
    <cellStyle name="20 % - Akzent6 2 12" xfId="310" xr:uid="{00000000-0005-0000-0000-000035010000}"/>
    <cellStyle name="20 % - Akzent6 2 13" xfId="311" xr:uid="{00000000-0005-0000-0000-000036010000}"/>
    <cellStyle name="20 % - Akzent6 2 14" xfId="312" xr:uid="{00000000-0005-0000-0000-000037010000}"/>
    <cellStyle name="20 % - Akzent6 2 2" xfId="313" xr:uid="{00000000-0005-0000-0000-000038010000}"/>
    <cellStyle name="20 % - Akzent6 2 2 2" xfId="314" xr:uid="{00000000-0005-0000-0000-000039010000}"/>
    <cellStyle name="20 % - Akzent6 2 2 2 2" xfId="315" xr:uid="{00000000-0005-0000-0000-00003A010000}"/>
    <cellStyle name="20 % - Akzent6 2 2 2 3" xfId="316" xr:uid="{00000000-0005-0000-0000-00003B010000}"/>
    <cellStyle name="20 % - Akzent6 2 2 2 4" xfId="317" xr:uid="{00000000-0005-0000-0000-00003C010000}"/>
    <cellStyle name="20 % - Akzent6 2 2 2 5" xfId="318" xr:uid="{00000000-0005-0000-0000-00003D010000}"/>
    <cellStyle name="20 % - Akzent6 2 2 3" xfId="319" xr:uid="{00000000-0005-0000-0000-00003E010000}"/>
    <cellStyle name="20 % - Akzent6 2 2 3 2" xfId="320" xr:uid="{00000000-0005-0000-0000-00003F010000}"/>
    <cellStyle name="20 % - Akzent6 2 2 3 3" xfId="321" xr:uid="{00000000-0005-0000-0000-000040010000}"/>
    <cellStyle name="20 % - Akzent6 2 2 4" xfId="322" xr:uid="{00000000-0005-0000-0000-000041010000}"/>
    <cellStyle name="20 % - Akzent6 2 2 5" xfId="323" xr:uid="{00000000-0005-0000-0000-000042010000}"/>
    <cellStyle name="20 % - Akzent6 2 2 6" xfId="324" xr:uid="{00000000-0005-0000-0000-000043010000}"/>
    <cellStyle name="20 % - Akzent6 2 2 7" xfId="325" xr:uid="{00000000-0005-0000-0000-000044010000}"/>
    <cellStyle name="20 % - Akzent6 2 2 8" xfId="326" xr:uid="{00000000-0005-0000-0000-000045010000}"/>
    <cellStyle name="20 % - Akzent6 2 2 9" xfId="327" xr:uid="{00000000-0005-0000-0000-000046010000}"/>
    <cellStyle name="20 % - Akzent6 2 3" xfId="328" xr:uid="{00000000-0005-0000-0000-000047010000}"/>
    <cellStyle name="20 % - Akzent6 2 3 2" xfId="329" xr:uid="{00000000-0005-0000-0000-000048010000}"/>
    <cellStyle name="20 % - Akzent6 2 3 2 2" xfId="330" xr:uid="{00000000-0005-0000-0000-000049010000}"/>
    <cellStyle name="20 % - Akzent6 2 3 2 3" xfId="331" xr:uid="{00000000-0005-0000-0000-00004A010000}"/>
    <cellStyle name="20 % - Akzent6 2 3 2 4" xfId="332" xr:uid="{00000000-0005-0000-0000-00004B010000}"/>
    <cellStyle name="20 % - Akzent6 2 3 3" xfId="333" xr:uid="{00000000-0005-0000-0000-00004C010000}"/>
    <cellStyle name="20 % - Akzent6 2 3 3 2" xfId="334" xr:uid="{00000000-0005-0000-0000-00004D010000}"/>
    <cellStyle name="20 % - Akzent6 2 3 4" xfId="335" xr:uid="{00000000-0005-0000-0000-00004E010000}"/>
    <cellStyle name="20 % - Akzent6 2 3 5" xfId="336" xr:uid="{00000000-0005-0000-0000-00004F010000}"/>
    <cellStyle name="20 % - Akzent6 2 3 6" xfId="337" xr:uid="{00000000-0005-0000-0000-000050010000}"/>
    <cellStyle name="20 % - Akzent6 2 3 7" xfId="338" xr:uid="{00000000-0005-0000-0000-000051010000}"/>
    <cellStyle name="20 % - Akzent6 2 3 8" xfId="339" xr:uid="{00000000-0005-0000-0000-000052010000}"/>
    <cellStyle name="20 % - Akzent6 2 3 9" xfId="340" xr:uid="{00000000-0005-0000-0000-000053010000}"/>
    <cellStyle name="20 % - Akzent6 2 4" xfId="341" xr:uid="{00000000-0005-0000-0000-000054010000}"/>
    <cellStyle name="20 % - Akzent6 2 4 2" xfId="342" xr:uid="{00000000-0005-0000-0000-000055010000}"/>
    <cellStyle name="20 % - Akzent6 2 4 3" xfId="343" xr:uid="{00000000-0005-0000-0000-000056010000}"/>
    <cellStyle name="20 % - Akzent6 2 4 4" xfId="344" xr:uid="{00000000-0005-0000-0000-000057010000}"/>
    <cellStyle name="20 % - Akzent6 2 4 5" xfId="345" xr:uid="{00000000-0005-0000-0000-000058010000}"/>
    <cellStyle name="20 % - Akzent6 2 4 6" xfId="346" xr:uid="{00000000-0005-0000-0000-000059010000}"/>
    <cellStyle name="20 % - Akzent6 2 4 7" xfId="347" xr:uid="{00000000-0005-0000-0000-00005A010000}"/>
    <cellStyle name="20 % - Akzent6 2 4 8" xfId="348" xr:uid="{00000000-0005-0000-0000-00005B010000}"/>
    <cellStyle name="20 % - Akzent6 2 5" xfId="349" xr:uid="{00000000-0005-0000-0000-00005C010000}"/>
    <cellStyle name="20 % - Akzent6 2 5 2" xfId="350" xr:uid="{00000000-0005-0000-0000-00005D010000}"/>
    <cellStyle name="20 % - Akzent6 2 5 3" xfId="351" xr:uid="{00000000-0005-0000-0000-00005E010000}"/>
    <cellStyle name="20 % - Akzent6 2 5 4" xfId="352" xr:uid="{00000000-0005-0000-0000-00005F010000}"/>
    <cellStyle name="20 % - Akzent6 2 5 5" xfId="353" xr:uid="{00000000-0005-0000-0000-000060010000}"/>
    <cellStyle name="20 % - Akzent6 2 5 6" xfId="354" xr:uid="{00000000-0005-0000-0000-000061010000}"/>
    <cellStyle name="20 % - Akzent6 2 5 7" xfId="355" xr:uid="{00000000-0005-0000-0000-000062010000}"/>
    <cellStyle name="20 % - Akzent6 2 6" xfId="356" xr:uid="{00000000-0005-0000-0000-000063010000}"/>
    <cellStyle name="20 % - Akzent6 2 6 2" xfId="357" xr:uid="{00000000-0005-0000-0000-000064010000}"/>
    <cellStyle name="20 % - Akzent6 2 6 3" xfId="358" xr:uid="{00000000-0005-0000-0000-000065010000}"/>
    <cellStyle name="20 % - Akzent6 2 6 4" xfId="359" xr:uid="{00000000-0005-0000-0000-000066010000}"/>
    <cellStyle name="20 % - Akzent6 2 7" xfId="360" xr:uid="{00000000-0005-0000-0000-000067010000}"/>
    <cellStyle name="20 % - Akzent6 2 7 2" xfId="361" xr:uid="{00000000-0005-0000-0000-000068010000}"/>
    <cellStyle name="20 % - Akzent6 2 8" xfId="362" xr:uid="{00000000-0005-0000-0000-000069010000}"/>
    <cellStyle name="20 % - Akzent6 2 9" xfId="363" xr:uid="{00000000-0005-0000-0000-00006A010000}"/>
    <cellStyle name="20 % - Akzent6 3" xfId="364" xr:uid="{00000000-0005-0000-0000-00006B010000}"/>
    <cellStyle name="20 % - Akzent6 3 2" xfId="365" xr:uid="{00000000-0005-0000-0000-00006C010000}"/>
    <cellStyle name="20 % - Akzent6 3 2 2" xfId="366" xr:uid="{00000000-0005-0000-0000-00006D010000}"/>
    <cellStyle name="20% - Accent1" xfId="367" xr:uid="{00000000-0005-0000-0000-00006E010000}"/>
    <cellStyle name="20% - Accent1 2" xfId="368" xr:uid="{00000000-0005-0000-0000-00006F010000}"/>
    <cellStyle name="20% - Accent2" xfId="369" xr:uid="{00000000-0005-0000-0000-000070010000}"/>
    <cellStyle name="20% - Accent2 2" xfId="370" xr:uid="{00000000-0005-0000-0000-000071010000}"/>
    <cellStyle name="20% - Accent3" xfId="371" xr:uid="{00000000-0005-0000-0000-000072010000}"/>
    <cellStyle name="20% - Accent3 2" xfId="372" xr:uid="{00000000-0005-0000-0000-000073010000}"/>
    <cellStyle name="20% - Accent4" xfId="373" xr:uid="{00000000-0005-0000-0000-000074010000}"/>
    <cellStyle name="20% - Accent4 2" xfId="374" xr:uid="{00000000-0005-0000-0000-000075010000}"/>
    <cellStyle name="20% - Accent5" xfId="375" xr:uid="{00000000-0005-0000-0000-000076010000}"/>
    <cellStyle name="20% - Accent5 2" xfId="376" xr:uid="{00000000-0005-0000-0000-000077010000}"/>
    <cellStyle name="20% - Accent6" xfId="377" xr:uid="{00000000-0005-0000-0000-000078010000}"/>
    <cellStyle name="20% - Accent6 2" xfId="378" xr:uid="{00000000-0005-0000-0000-000079010000}"/>
    <cellStyle name="20% - Akzent1" xfId="379" xr:uid="{00000000-0005-0000-0000-00007A010000}"/>
    <cellStyle name="20% - Akzent1 2" xfId="380" xr:uid="{00000000-0005-0000-0000-00007B010000}"/>
    <cellStyle name="20% - Akzent1 2 2" xfId="381" xr:uid="{00000000-0005-0000-0000-00007C010000}"/>
    <cellStyle name="20% - Akzent2" xfId="382" xr:uid="{00000000-0005-0000-0000-00007D010000}"/>
    <cellStyle name="20% - Akzent2 2" xfId="383" xr:uid="{00000000-0005-0000-0000-00007E010000}"/>
    <cellStyle name="20% - Akzent2 2 2" xfId="384" xr:uid="{00000000-0005-0000-0000-00007F010000}"/>
    <cellStyle name="20% - Akzent3" xfId="385" xr:uid="{00000000-0005-0000-0000-000080010000}"/>
    <cellStyle name="20% - Akzent3 2" xfId="386" xr:uid="{00000000-0005-0000-0000-000081010000}"/>
    <cellStyle name="20% - Akzent3 2 2" xfId="387" xr:uid="{00000000-0005-0000-0000-000082010000}"/>
    <cellStyle name="20% - Akzent4" xfId="388" xr:uid="{00000000-0005-0000-0000-000083010000}"/>
    <cellStyle name="20% - Akzent4 2" xfId="389" xr:uid="{00000000-0005-0000-0000-000084010000}"/>
    <cellStyle name="20% - Akzent4 2 2" xfId="390" xr:uid="{00000000-0005-0000-0000-000085010000}"/>
    <cellStyle name="20% - Akzent5" xfId="391" xr:uid="{00000000-0005-0000-0000-000086010000}"/>
    <cellStyle name="20% - Akzent5 2" xfId="392" xr:uid="{00000000-0005-0000-0000-000087010000}"/>
    <cellStyle name="20% - Akzent6" xfId="393" xr:uid="{00000000-0005-0000-0000-000088010000}"/>
    <cellStyle name="20% - Akzent6 2" xfId="394" xr:uid="{00000000-0005-0000-0000-000089010000}"/>
    <cellStyle name="40 % - Akzent1" xfId="395" builtinId="31" customBuiltin="1"/>
    <cellStyle name="40 % - Akzent1 2" xfId="396" xr:uid="{00000000-0005-0000-0000-00008B010000}"/>
    <cellStyle name="40 % - Akzent1 2 10" xfId="397" xr:uid="{00000000-0005-0000-0000-00008C010000}"/>
    <cellStyle name="40 % - Akzent1 2 11" xfId="398" xr:uid="{00000000-0005-0000-0000-00008D010000}"/>
    <cellStyle name="40 % - Akzent1 2 12" xfId="399" xr:uid="{00000000-0005-0000-0000-00008E010000}"/>
    <cellStyle name="40 % - Akzent1 2 13" xfId="400" xr:uid="{00000000-0005-0000-0000-00008F010000}"/>
    <cellStyle name="40 % - Akzent1 2 14" xfId="401" xr:uid="{00000000-0005-0000-0000-000090010000}"/>
    <cellStyle name="40 % - Akzent1 2 2" xfId="402" xr:uid="{00000000-0005-0000-0000-000091010000}"/>
    <cellStyle name="40 % - Akzent1 2 2 2" xfId="403" xr:uid="{00000000-0005-0000-0000-000092010000}"/>
    <cellStyle name="40 % - Akzent1 2 2 2 2" xfId="404" xr:uid="{00000000-0005-0000-0000-000093010000}"/>
    <cellStyle name="40 % - Akzent1 2 2 2 3" xfId="405" xr:uid="{00000000-0005-0000-0000-000094010000}"/>
    <cellStyle name="40 % - Akzent1 2 2 2 4" xfId="406" xr:uid="{00000000-0005-0000-0000-000095010000}"/>
    <cellStyle name="40 % - Akzent1 2 2 2 5" xfId="407" xr:uid="{00000000-0005-0000-0000-000096010000}"/>
    <cellStyle name="40 % - Akzent1 2 2 3" xfId="408" xr:uid="{00000000-0005-0000-0000-000097010000}"/>
    <cellStyle name="40 % - Akzent1 2 2 3 2" xfId="409" xr:uid="{00000000-0005-0000-0000-000098010000}"/>
    <cellStyle name="40 % - Akzent1 2 2 3 3" xfId="410" xr:uid="{00000000-0005-0000-0000-000099010000}"/>
    <cellStyle name="40 % - Akzent1 2 2 4" xfId="411" xr:uid="{00000000-0005-0000-0000-00009A010000}"/>
    <cellStyle name="40 % - Akzent1 2 2 5" xfId="412" xr:uid="{00000000-0005-0000-0000-00009B010000}"/>
    <cellStyle name="40 % - Akzent1 2 2 6" xfId="413" xr:uid="{00000000-0005-0000-0000-00009C010000}"/>
    <cellStyle name="40 % - Akzent1 2 2 7" xfId="414" xr:uid="{00000000-0005-0000-0000-00009D010000}"/>
    <cellStyle name="40 % - Akzent1 2 2 8" xfId="415" xr:uid="{00000000-0005-0000-0000-00009E010000}"/>
    <cellStyle name="40 % - Akzent1 2 2 9" xfId="416" xr:uid="{00000000-0005-0000-0000-00009F010000}"/>
    <cellStyle name="40 % - Akzent1 2 3" xfId="417" xr:uid="{00000000-0005-0000-0000-0000A0010000}"/>
    <cellStyle name="40 % - Akzent1 2 3 2" xfId="418" xr:uid="{00000000-0005-0000-0000-0000A1010000}"/>
    <cellStyle name="40 % - Akzent1 2 3 2 2" xfId="419" xr:uid="{00000000-0005-0000-0000-0000A2010000}"/>
    <cellStyle name="40 % - Akzent1 2 3 2 3" xfId="420" xr:uid="{00000000-0005-0000-0000-0000A3010000}"/>
    <cellStyle name="40 % - Akzent1 2 3 2 4" xfId="421" xr:uid="{00000000-0005-0000-0000-0000A4010000}"/>
    <cellStyle name="40 % - Akzent1 2 3 3" xfId="422" xr:uid="{00000000-0005-0000-0000-0000A5010000}"/>
    <cellStyle name="40 % - Akzent1 2 3 3 2" xfId="423" xr:uid="{00000000-0005-0000-0000-0000A6010000}"/>
    <cellStyle name="40 % - Akzent1 2 3 4" xfId="424" xr:uid="{00000000-0005-0000-0000-0000A7010000}"/>
    <cellStyle name="40 % - Akzent1 2 3 5" xfId="425" xr:uid="{00000000-0005-0000-0000-0000A8010000}"/>
    <cellStyle name="40 % - Akzent1 2 3 6" xfId="426" xr:uid="{00000000-0005-0000-0000-0000A9010000}"/>
    <cellStyle name="40 % - Akzent1 2 3 7" xfId="427" xr:uid="{00000000-0005-0000-0000-0000AA010000}"/>
    <cellStyle name="40 % - Akzent1 2 3 8" xfId="428" xr:uid="{00000000-0005-0000-0000-0000AB010000}"/>
    <cellStyle name="40 % - Akzent1 2 3 9" xfId="429" xr:uid="{00000000-0005-0000-0000-0000AC010000}"/>
    <cellStyle name="40 % - Akzent1 2 4" xfId="430" xr:uid="{00000000-0005-0000-0000-0000AD010000}"/>
    <cellStyle name="40 % - Akzent1 2 4 2" xfId="431" xr:uid="{00000000-0005-0000-0000-0000AE010000}"/>
    <cellStyle name="40 % - Akzent1 2 4 3" xfId="432" xr:uid="{00000000-0005-0000-0000-0000AF010000}"/>
    <cellStyle name="40 % - Akzent1 2 4 4" xfId="433" xr:uid="{00000000-0005-0000-0000-0000B0010000}"/>
    <cellStyle name="40 % - Akzent1 2 4 5" xfId="434" xr:uid="{00000000-0005-0000-0000-0000B1010000}"/>
    <cellStyle name="40 % - Akzent1 2 4 6" xfId="435" xr:uid="{00000000-0005-0000-0000-0000B2010000}"/>
    <cellStyle name="40 % - Akzent1 2 4 7" xfId="436" xr:uid="{00000000-0005-0000-0000-0000B3010000}"/>
    <cellStyle name="40 % - Akzent1 2 4 8" xfId="437" xr:uid="{00000000-0005-0000-0000-0000B4010000}"/>
    <cellStyle name="40 % - Akzent1 2 5" xfId="438" xr:uid="{00000000-0005-0000-0000-0000B5010000}"/>
    <cellStyle name="40 % - Akzent1 2 5 2" xfId="439" xr:uid="{00000000-0005-0000-0000-0000B6010000}"/>
    <cellStyle name="40 % - Akzent1 2 5 3" xfId="440" xr:uid="{00000000-0005-0000-0000-0000B7010000}"/>
    <cellStyle name="40 % - Akzent1 2 5 4" xfId="441" xr:uid="{00000000-0005-0000-0000-0000B8010000}"/>
    <cellStyle name="40 % - Akzent1 2 5 5" xfId="442" xr:uid="{00000000-0005-0000-0000-0000B9010000}"/>
    <cellStyle name="40 % - Akzent1 2 5 6" xfId="443" xr:uid="{00000000-0005-0000-0000-0000BA010000}"/>
    <cellStyle name="40 % - Akzent1 2 5 7" xfId="444" xr:uid="{00000000-0005-0000-0000-0000BB010000}"/>
    <cellStyle name="40 % - Akzent1 2 6" xfId="445" xr:uid="{00000000-0005-0000-0000-0000BC010000}"/>
    <cellStyle name="40 % - Akzent1 2 6 2" xfId="446" xr:uid="{00000000-0005-0000-0000-0000BD010000}"/>
    <cellStyle name="40 % - Akzent1 2 6 3" xfId="447" xr:uid="{00000000-0005-0000-0000-0000BE010000}"/>
    <cellStyle name="40 % - Akzent1 2 6 4" xfId="448" xr:uid="{00000000-0005-0000-0000-0000BF010000}"/>
    <cellStyle name="40 % - Akzent1 2 7" xfId="449" xr:uid="{00000000-0005-0000-0000-0000C0010000}"/>
    <cellStyle name="40 % - Akzent1 2 7 2" xfId="450" xr:uid="{00000000-0005-0000-0000-0000C1010000}"/>
    <cellStyle name="40 % - Akzent1 2 8" xfId="451" xr:uid="{00000000-0005-0000-0000-0000C2010000}"/>
    <cellStyle name="40 % - Akzent1 2 9" xfId="452" xr:uid="{00000000-0005-0000-0000-0000C3010000}"/>
    <cellStyle name="40 % - Akzent1 3" xfId="453" xr:uid="{00000000-0005-0000-0000-0000C4010000}"/>
    <cellStyle name="40 % - Akzent1 3 2" xfId="454" xr:uid="{00000000-0005-0000-0000-0000C5010000}"/>
    <cellStyle name="40 % - Akzent1 3 2 2" xfId="455" xr:uid="{00000000-0005-0000-0000-0000C6010000}"/>
    <cellStyle name="40 % - Akzent2" xfId="456" builtinId="35" customBuiltin="1"/>
    <cellStyle name="40 % - Akzent2 2" xfId="457" xr:uid="{00000000-0005-0000-0000-0000C8010000}"/>
    <cellStyle name="40 % - Akzent2 2 10" xfId="458" xr:uid="{00000000-0005-0000-0000-0000C9010000}"/>
    <cellStyle name="40 % - Akzent2 2 11" xfId="459" xr:uid="{00000000-0005-0000-0000-0000CA010000}"/>
    <cellStyle name="40 % - Akzent2 2 12" xfId="460" xr:uid="{00000000-0005-0000-0000-0000CB010000}"/>
    <cellStyle name="40 % - Akzent2 2 13" xfId="461" xr:uid="{00000000-0005-0000-0000-0000CC010000}"/>
    <cellStyle name="40 % - Akzent2 2 14" xfId="462" xr:uid="{00000000-0005-0000-0000-0000CD010000}"/>
    <cellStyle name="40 % - Akzent2 2 2" xfId="463" xr:uid="{00000000-0005-0000-0000-0000CE010000}"/>
    <cellStyle name="40 % - Akzent2 2 2 2" xfId="464" xr:uid="{00000000-0005-0000-0000-0000CF010000}"/>
    <cellStyle name="40 % - Akzent2 2 2 2 2" xfId="465" xr:uid="{00000000-0005-0000-0000-0000D0010000}"/>
    <cellStyle name="40 % - Akzent2 2 2 2 3" xfId="466" xr:uid="{00000000-0005-0000-0000-0000D1010000}"/>
    <cellStyle name="40 % - Akzent2 2 2 2 4" xfId="467" xr:uid="{00000000-0005-0000-0000-0000D2010000}"/>
    <cellStyle name="40 % - Akzent2 2 2 2 5" xfId="468" xr:uid="{00000000-0005-0000-0000-0000D3010000}"/>
    <cellStyle name="40 % - Akzent2 2 2 3" xfId="469" xr:uid="{00000000-0005-0000-0000-0000D4010000}"/>
    <cellStyle name="40 % - Akzent2 2 2 3 2" xfId="470" xr:uid="{00000000-0005-0000-0000-0000D5010000}"/>
    <cellStyle name="40 % - Akzent2 2 2 3 3" xfId="471" xr:uid="{00000000-0005-0000-0000-0000D6010000}"/>
    <cellStyle name="40 % - Akzent2 2 2 4" xfId="472" xr:uid="{00000000-0005-0000-0000-0000D7010000}"/>
    <cellStyle name="40 % - Akzent2 2 2 5" xfId="473" xr:uid="{00000000-0005-0000-0000-0000D8010000}"/>
    <cellStyle name="40 % - Akzent2 2 2 6" xfId="474" xr:uid="{00000000-0005-0000-0000-0000D9010000}"/>
    <cellStyle name="40 % - Akzent2 2 2 7" xfId="475" xr:uid="{00000000-0005-0000-0000-0000DA010000}"/>
    <cellStyle name="40 % - Akzent2 2 2 8" xfId="476" xr:uid="{00000000-0005-0000-0000-0000DB010000}"/>
    <cellStyle name="40 % - Akzent2 2 2 9" xfId="477" xr:uid="{00000000-0005-0000-0000-0000DC010000}"/>
    <cellStyle name="40 % - Akzent2 2 3" xfId="478" xr:uid="{00000000-0005-0000-0000-0000DD010000}"/>
    <cellStyle name="40 % - Akzent2 2 3 2" xfId="479" xr:uid="{00000000-0005-0000-0000-0000DE010000}"/>
    <cellStyle name="40 % - Akzent2 2 3 2 2" xfId="480" xr:uid="{00000000-0005-0000-0000-0000DF010000}"/>
    <cellStyle name="40 % - Akzent2 2 3 2 3" xfId="481" xr:uid="{00000000-0005-0000-0000-0000E0010000}"/>
    <cellStyle name="40 % - Akzent2 2 3 2 4" xfId="482" xr:uid="{00000000-0005-0000-0000-0000E1010000}"/>
    <cellStyle name="40 % - Akzent2 2 3 3" xfId="483" xr:uid="{00000000-0005-0000-0000-0000E2010000}"/>
    <cellStyle name="40 % - Akzent2 2 3 3 2" xfId="484" xr:uid="{00000000-0005-0000-0000-0000E3010000}"/>
    <cellStyle name="40 % - Akzent2 2 3 4" xfId="485" xr:uid="{00000000-0005-0000-0000-0000E4010000}"/>
    <cellStyle name="40 % - Akzent2 2 3 5" xfId="486" xr:uid="{00000000-0005-0000-0000-0000E5010000}"/>
    <cellStyle name="40 % - Akzent2 2 3 6" xfId="487" xr:uid="{00000000-0005-0000-0000-0000E6010000}"/>
    <cellStyle name="40 % - Akzent2 2 3 7" xfId="488" xr:uid="{00000000-0005-0000-0000-0000E7010000}"/>
    <cellStyle name="40 % - Akzent2 2 3 8" xfId="489" xr:uid="{00000000-0005-0000-0000-0000E8010000}"/>
    <cellStyle name="40 % - Akzent2 2 3 9" xfId="490" xr:uid="{00000000-0005-0000-0000-0000E9010000}"/>
    <cellStyle name="40 % - Akzent2 2 4" xfId="491" xr:uid="{00000000-0005-0000-0000-0000EA010000}"/>
    <cellStyle name="40 % - Akzent2 2 4 2" xfId="492" xr:uid="{00000000-0005-0000-0000-0000EB010000}"/>
    <cellStyle name="40 % - Akzent2 2 4 3" xfId="493" xr:uid="{00000000-0005-0000-0000-0000EC010000}"/>
    <cellStyle name="40 % - Akzent2 2 4 4" xfId="494" xr:uid="{00000000-0005-0000-0000-0000ED010000}"/>
    <cellStyle name="40 % - Akzent2 2 4 5" xfId="495" xr:uid="{00000000-0005-0000-0000-0000EE010000}"/>
    <cellStyle name="40 % - Akzent2 2 4 6" xfId="496" xr:uid="{00000000-0005-0000-0000-0000EF010000}"/>
    <cellStyle name="40 % - Akzent2 2 4 7" xfId="497" xr:uid="{00000000-0005-0000-0000-0000F0010000}"/>
    <cellStyle name="40 % - Akzent2 2 4 8" xfId="498" xr:uid="{00000000-0005-0000-0000-0000F1010000}"/>
    <cellStyle name="40 % - Akzent2 2 5" xfId="499" xr:uid="{00000000-0005-0000-0000-0000F2010000}"/>
    <cellStyle name="40 % - Akzent2 2 5 2" xfId="500" xr:uid="{00000000-0005-0000-0000-0000F3010000}"/>
    <cellStyle name="40 % - Akzent2 2 5 3" xfId="501" xr:uid="{00000000-0005-0000-0000-0000F4010000}"/>
    <cellStyle name="40 % - Akzent2 2 5 4" xfId="502" xr:uid="{00000000-0005-0000-0000-0000F5010000}"/>
    <cellStyle name="40 % - Akzent2 2 5 5" xfId="503" xr:uid="{00000000-0005-0000-0000-0000F6010000}"/>
    <cellStyle name="40 % - Akzent2 2 5 6" xfId="504" xr:uid="{00000000-0005-0000-0000-0000F7010000}"/>
    <cellStyle name="40 % - Akzent2 2 5 7" xfId="505" xr:uid="{00000000-0005-0000-0000-0000F8010000}"/>
    <cellStyle name="40 % - Akzent2 2 6" xfId="506" xr:uid="{00000000-0005-0000-0000-0000F9010000}"/>
    <cellStyle name="40 % - Akzent2 2 6 2" xfId="507" xr:uid="{00000000-0005-0000-0000-0000FA010000}"/>
    <cellStyle name="40 % - Akzent2 2 6 3" xfId="508" xr:uid="{00000000-0005-0000-0000-0000FB010000}"/>
    <cellStyle name="40 % - Akzent2 2 6 4" xfId="509" xr:uid="{00000000-0005-0000-0000-0000FC010000}"/>
    <cellStyle name="40 % - Akzent2 2 7" xfId="510" xr:uid="{00000000-0005-0000-0000-0000FD010000}"/>
    <cellStyle name="40 % - Akzent2 2 7 2" xfId="511" xr:uid="{00000000-0005-0000-0000-0000FE010000}"/>
    <cellStyle name="40 % - Akzent2 2 8" xfId="512" xr:uid="{00000000-0005-0000-0000-0000FF010000}"/>
    <cellStyle name="40 % - Akzent2 2 9" xfId="513" xr:uid="{00000000-0005-0000-0000-000000020000}"/>
    <cellStyle name="40 % - Akzent2 3" xfId="514" xr:uid="{00000000-0005-0000-0000-000001020000}"/>
    <cellStyle name="40 % - Akzent2 3 2" xfId="515" xr:uid="{00000000-0005-0000-0000-000002020000}"/>
    <cellStyle name="40 % - Akzent2 3 2 2" xfId="516" xr:uid="{00000000-0005-0000-0000-000003020000}"/>
    <cellStyle name="40 % - Akzent3" xfId="517" builtinId="39" customBuiltin="1"/>
    <cellStyle name="40 % - Akzent3 2" xfId="518" xr:uid="{00000000-0005-0000-0000-000005020000}"/>
    <cellStyle name="40 % - Akzent3 2 10" xfId="519" xr:uid="{00000000-0005-0000-0000-000006020000}"/>
    <cellStyle name="40 % - Akzent3 2 11" xfId="520" xr:uid="{00000000-0005-0000-0000-000007020000}"/>
    <cellStyle name="40 % - Akzent3 2 12" xfId="521" xr:uid="{00000000-0005-0000-0000-000008020000}"/>
    <cellStyle name="40 % - Akzent3 2 13" xfId="522" xr:uid="{00000000-0005-0000-0000-000009020000}"/>
    <cellStyle name="40 % - Akzent3 2 14" xfId="523" xr:uid="{00000000-0005-0000-0000-00000A020000}"/>
    <cellStyle name="40 % - Akzent3 2 2" xfId="524" xr:uid="{00000000-0005-0000-0000-00000B020000}"/>
    <cellStyle name="40 % - Akzent3 2 2 2" xfId="525" xr:uid="{00000000-0005-0000-0000-00000C020000}"/>
    <cellStyle name="40 % - Akzent3 2 2 2 2" xfId="526" xr:uid="{00000000-0005-0000-0000-00000D020000}"/>
    <cellStyle name="40 % - Akzent3 2 2 2 3" xfId="527" xr:uid="{00000000-0005-0000-0000-00000E020000}"/>
    <cellStyle name="40 % - Akzent3 2 2 2 4" xfId="528" xr:uid="{00000000-0005-0000-0000-00000F020000}"/>
    <cellStyle name="40 % - Akzent3 2 2 2 5" xfId="529" xr:uid="{00000000-0005-0000-0000-000010020000}"/>
    <cellStyle name="40 % - Akzent3 2 2 3" xfId="530" xr:uid="{00000000-0005-0000-0000-000011020000}"/>
    <cellStyle name="40 % - Akzent3 2 2 3 2" xfId="531" xr:uid="{00000000-0005-0000-0000-000012020000}"/>
    <cellStyle name="40 % - Akzent3 2 2 3 3" xfId="532" xr:uid="{00000000-0005-0000-0000-000013020000}"/>
    <cellStyle name="40 % - Akzent3 2 2 4" xfId="533" xr:uid="{00000000-0005-0000-0000-000014020000}"/>
    <cellStyle name="40 % - Akzent3 2 2 5" xfId="534" xr:uid="{00000000-0005-0000-0000-000015020000}"/>
    <cellStyle name="40 % - Akzent3 2 2 6" xfId="535" xr:uid="{00000000-0005-0000-0000-000016020000}"/>
    <cellStyle name="40 % - Akzent3 2 2 7" xfId="536" xr:uid="{00000000-0005-0000-0000-000017020000}"/>
    <cellStyle name="40 % - Akzent3 2 2 8" xfId="537" xr:uid="{00000000-0005-0000-0000-000018020000}"/>
    <cellStyle name="40 % - Akzent3 2 2 9" xfId="538" xr:uid="{00000000-0005-0000-0000-000019020000}"/>
    <cellStyle name="40 % - Akzent3 2 3" xfId="539" xr:uid="{00000000-0005-0000-0000-00001A020000}"/>
    <cellStyle name="40 % - Akzent3 2 3 2" xfId="540" xr:uid="{00000000-0005-0000-0000-00001B020000}"/>
    <cellStyle name="40 % - Akzent3 2 3 2 2" xfId="541" xr:uid="{00000000-0005-0000-0000-00001C020000}"/>
    <cellStyle name="40 % - Akzent3 2 3 2 3" xfId="542" xr:uid="{00000000-0005-0000-0000-00001D020000}"/>
    <cellStyle name="40 % - Akzent3 2 3 2 4" xfId="543" xr:uid="{00000000-0005-0000-0000-00001E020000}"/>
    <cellStyle name="40 % - Akzent3 2 3 3" xfId="544" xr:uid="{00000000-0005-0000-0000-00001F020000}"/>
    <cellStyle name="40 % - Akzent3 2 3 3 2" xfId="545" xr:uid="{00000000-0005-0000-0000-000020020000}"/>
    <cellStyle name="40 % - Akzent3 2 3 4" xfId="546" xr:uid="{00000000-0005-0000-0000-000021020000}"/>
    <cellStyle name="40 % - Akzent3 2 3 5" xfId="547" xr:uid="{00000000-0005-0000-0000-000022020000}"/>
    <cellStyle name="40 % - Akzent3 2 3 6" xfId="548" xr:uid="{00000000-0005-0000-0000-000023020000}"/>
    <cellStyle name="40 % - Akzent3 2 3 7" xfId="549" xr:uid="{00000000-0005-0000-0000-000024020000}"/>
    <cellStyle name="40 % - Akzent3 2 3 8" xfId="550" xr:uid="{00000000-0005-0000-0000-000025020000}"/>
    <cellStyle name="40 % - Akzent3 2 3 9" xfId="551" xr:uid="{00000000-0005-0000-0000-000026020000}"/>
    <cellStyle name="40 % - Akzent3 2 4" xfId="552" xr:uid="{00000000-0005-0000-0000-000027020000}"/>
    <cellStyle name="40 % - Akzent3 2 4 2" xfId="553" xr:uid="{00000000-0005-0000-0000-000028020000}"/>
    <cellStyle name="40 % - Akzent3 2 4 3" xfId="554" xr:uid="{00000000-0005-0000-0000-000029020000}"/>
    <cellStyle name="40 % - Akzent3 2 4 4" xfId="555" xr:uid="{00000000-0005-0000-0000-00002A020000}"/>
    <cellStyle name="40 % - Akzent3 2 4 5" xfId="556" xr:uid="{00000000-0005-0000-0000-00002B020000}"/>
    <cellStyle name="40 % - Akzent3 2 4 6" xfId="557" xr:uid="{00000000-0005-0000-0000-00002C020000}"/>
    <cellStyle name="40 % - Akzent3 2 4 7" xfId="558" xr:uid="{00000000-0005-0000-0000-00002D020000}"/>
    <cellStyle name="40 % - Akzent3 2 4 8" xfId="559" xr:uid="{00000000-0005-0000-0000-00002E020000}"/>
    <cellStyle name="40 % - Akzent3 2 5" xfId="560" xr:uid="{00000000-0005-0000-0000-00002F020000}"/>
    <cellStyle name="40 % - Akzent3 2 5 2" xfId="561" xr:uid="{00000000-0005-0000-0000-000030020000}"/>
    <cellStyle name="40 % - Akzent3 2 5 3" xfId="562" xr:uid="{00000000-0005-0000-0000-000031020000}"/>
    <cellStyle name="40 % - Akzent3 2 5 4" xfId="563" xr:uid="{00000000-0005-0000-0000-000032020000}"/>
    <cellStyle name="40 % - Akzent3 2 5 5" xfId="564" xr:uid="{00000000-0005-0000-0000-000033020000}"/>
    <cellStyle name="40 % - Akzent3 2 5 6" xfId="565" xr:uid="{00000000-0005-0000-0000-000034020000}"/>
    <cellStyle name="40 % - Akzent3 2 5 7" xfId="566" xr:uid="{00000000-0005-0000-0000-000035020000}"/>
    <cellStyle name="40 % - Akzent3 2 6" xfId="567" xr:uid="{00000000-0005-0000-0000-000036020000}"/>
    <cellStyle name="40 % - Akzent3 2 6 2" xfId="568" xr:uid="{00000000-0005-0000-0000-000037020000}"/>
    <cellStyle name="40 % - Akzent3 2 6 3" xfId="569" xr:uid="{00000000-0005-0000-0000-000038020000}"/>
    <cellStyle name="40 % - Akzent3 2 6 4" xfId="570" xr:uid="{00000000-0005-0000-0000-000039020000}"/>
    <cellStyle name="40 % - Akzent3 2 7" xfId="571" xr:uid="{00000000-0005-0000-0000-00003A020000}"/>
    <cellStyle name="40 % - Akzent3 2 7 2" xfId="572" xr:uid="{00000000-0005-0000-0000-00003B020000}"/>
    <cellStyle name="40 % - Akzent3 2 8" xfId="573" xr:uid="{00000000-0005-0000-0000-00003C020000}"/>
    <cellStyle name="40 % - Akzent3 2 9" xfId="574" xr:uid="{00000000-0005-0000-0000-00003D020000}"/>
    <cellStyle name="40 % - Akzent3 3" xfId="575" xr:uid="{00000000-0005-0000-0000-00003E020000}"/>
    <cellStyle name="40 % - Akzent3 3 2" xfId="576" xr:uid="{00000000-0005-0000-0000-00003F020000}"/>
    <cellStyle name="40 % - Akzent3 3 2 2" xfId="577" xr:uid="{00000000-0005-0000-0000-000040020000}"/>
    <cellStyle name="40 % - Akzent4" xfId="578" builtinId="43" customBuiltin="1"/>
    <cellStyle name="40 % - Akzent4 2" xfId="579" xr:uid="{00000000-0005-0000-0000-000042020000}"/>
    <cellStyle name="40 % - Akzent4 2 10" xfId="580" xr:uid="{00000000-0005-0000-0000-000043020000}"/>
    <cellStyle name="40 % - Akzent4 2 11" xfId="581" xr:uid="{00000000-0005-0000-0000-000044020000}"/>
    <cellStyle name="40 % - Akzent4 2 12" xfId="582" xr:uid="{00000000-0005-0000-0000-000045020000}"/>
    <cellStyle name="40 % - Akzent4 2 13" xfId="583" xr:uid="{00000000-0005-0000-0000-000046020000}"/>
    <cellStyle name="40 % - Akzent4 2 14" xfId="584" xr:uid="{00000000-0005-0000-0000-000047020000}"/>
    <cellStyle name="40 % - Akzent4 2 2" xfId="585" xr:uid="{00000000-0005-0000-0000-000048020000}"/>
    <cellStyle name="40 % - Akzent4 2 2 2" xfId="586" xr:uid="{00000000-0005-0000-0000-000049020000}"/>
    <cellStyle name="40 % - Akzent4 2 2 2 2" xfId="587" xr:uid="{00000000-0005-0000-0000-00004A020000}"/>
    <cellStyle name="40 % - Akzent4 2 2 2 3" xfId="588" xr:uid="{00000000-0005-0000-0000-00004B020000}"/>
    <cellStyle name="40 % - Akzent4 2 2 2 4" xfId="589" xr:uid="{00000000-0005-0000-0000-00004C020000}"/>
    <cellStyle name="40 % - Akzent4 2 2 2 5" xfId="590" xr:uid="{00000000-0005-0000-0000-00004D020000}"/>
    <cellStyle name="40 % - Akzent4 2 2 3" xfId="591" xr:uid="{00000000-0005-0000-0000-00004E020000}"/>
    <cellStyle name="40 % - Akzent4 2 2 3 2" xfId="592" xr:uid="{00000000-0005-0000-0000-00004F020000}"/>
    <cellStyle name="40 % - Akzent4 2 2 3 3" xfId="593" xr:uid="{00000000-0005-0000-0000-000050020000}"/>
    <cellStyle name="40 % - Akzent4 2 2 4" xfId="594" xr:uid="{00000000-0005-0000-0000-000051020000}"/>
    <cellStyle name="40 % - Akzent4 2 2 5" xfId="595" xr:uid="{00000000-0005-0000-0000-000052020000}"/>
    <cellStyle name="40 % - Akzent4 2 2 6" xfId="596" xr:uid="{00000000-0005-0000-0000-000053020000}"/>
    <cellStyle name="40 % - Akzent4 2 2 7" xfId="597" xr:uid="{00000000-0005-0000-0000-000054020000}"/>
    <cellStyle name="40 % - Akzent4 2 2 8" xfId="598" xr:uid="{00000000-0005-0000-0000-000055020000}"/>
    <cellStyle name="40 % - Akzent4 2 2 9" xfId="599" xr:uid="{00000000-0005-0000-0000-000056020000}"/>
    <cellStyle name="40 % - Akzent4 2 3" xfId="600" xr:uid="{00000000-0005-0000-0000-000057020000}"/>
    <cellStyle name="40 % - Akzent4 2 3 2" xfId="601" xr:uid="{00000000-0005-0000-0000-000058020000}"/>
    <cellStyle name="40 % - Akzent4 2 3 2 2" xfId="602" xr:uid="{00000000-0005-0000-0000-000059020000}"/>
    <cellStyle name="40 % - Akzent4 2 3 2 3" xfId="603" xr:uid="{00000000-0005-0000-0000-00005A020000}"/>
    <cellStyle name="40 % - Akzent4 2 3 2 4" xfId="604" xr:uid="{00000000-0005-0000-0000-00005B020000}"/>
    <cellStyle name="40 % - Akzent4 2 3 3" xfId="605" xr:uid="{00000000-0005-0000-0000-00005C020000}"/>
    <cellStyle name="40 % - Akzent4 2 3 3 2" xfId="606" xr:uid="{00000000-0005-0000-0000-00005D020000}"/>
    <cellStyle name="40 % - Akzent4 2 3 4" xfId="607" xr:uid="{00000000-0005-0000-0000-00005E020000}"/>
    <cellStyle name="40 % - Akzent4 2 3 5" xfId="608" xr:uid="{00000000-0005-0000-0000-00005F020000}"/>
    <cellStyle name="40 % - Akzent4 2 3 6" xfId="609" xr:uid="{00000000-0005-0000-0000-000060020000}"/>
    <cellStyle name="40 % - Akzent4 2 3 7" xfId="610" xr:uid="{00000000-0005-0000-0000-000061020000}"/>
    <cellStyle name="40 % - Akzent4 2 3 8" xfId="611" xr:uid="{00000000-0005-0000-0000-000062020000}"/>
    <cellStyle name="40 % - Akzent4 2 3 9" xfId="612" xr:uid="{00000000-0005-0000-0000-000063020000}"/>
    <cellStyle name="40 % - Akzent4 2 4" xfId="613" xr:uid="{00000000-0005-0000-0000-000064020000}"/>
    <cellStyle name="40 % - Akzent4 2 4 2" xfId="614" xr:uid="{00000000-0005-0000-0000-000065020000}"/>
    <cellStyle name="40 % - Akzent4 2 4 3" xfId="615" xr:uid="{00000000-0005-0000-0000-000066020000}"/>
    <cellStyle name="40 % - Akzent4 2 4 4" xfId="616" xr:uid="{00000000-0005-0000-0000-000067020000}"/>
    <cellStyle name="40 % - Akzent4 2 4 5" xfId="617" xr:uid="{00000000-0005-0000-0000-000068020000}"/>
    <cellStyle name="40 % - Akzent4 2 4 6" xfId="618" xr:uid="{00000000-0005-0000-0000-000069020000}"/>
    <cellStyle name="40 % - Akzent4 2 4 7" xfId="619" xr:uid="{00000000-0005-0000-0000-00006A020000}"/>
    <cellStyle name="40 % - Akzent4 2 4 8" xfId="620" xr:uid="{00000000-0005-0000-0000-00006B020000}"/>
    <cellStyle name="40 % - Akzent4 2 5" xfId="621" xr:uid="{00000000-0005-0000-0000-00006C020000}"/>
    <cellStyle name="40 % - Akzent4 2 5 2" xfId="622" xr:uid="{00000000-0005-0000-0000-00006D020000}"/>
    <cellStyle name="40 % - Akzent4 2 5 3" xfId="623" xr:uid="{00000000-0005-0000-0000-00006E020000}"/>
    <cellStyle name="40 % - Akzent4 2 5 4" xfId="624" xr:uid="{00000000-0005-0000-0000-00006F020000}"/>
    <cellStyle name="40 % - Akzent4 2 5 5" xfId="625" xr:uid="{00000000-0005-0000-0000-000070020000}"/>
    <cellStyle name="40 % - Akzent4 2 5 6" xfId="626" xr:uid="{00000000-0005-0000-0000-000071020000}"/>
    <cellStyle name="40 % - Akzent4 2 5 7" xfId="627" xr:uid="{00000000-0005-0000-0000-000072020000}"/>
    <cellStyle name="40 % - Akzent4 2 6" xfId="628" xr:uid="{00000000-0005-0000-0000-000073020000}"/>
    <cellStyle name="40 % - Akzent4 2 6 2" xfId="629" xr:uid="{00000000-0005-0000-0000-000074020000}"/>
    <cellStyle name="40 % - Akzent4 2 6 3" xfId="630" xr:uid="{00000000-0005-0000-0000-000075020000}"/>
    <cellStyle name="40 % - Akzent4 2 6 4" xfId="631" xr:uid="{00000000-0005-0000-0000-000076020000}"/>
    <cellStyle name="40 % - Akzent4 2 7" xfId="632" xr:uid="{00000000-0005-0000-0000-000077020000}"/>
    <cellStyle name="40 % - Akzent4 2 7 2" xfId="633" xr:uid="{00000000-0005-0000-0000-000078020000}"/>
    <cellStyle name="40 % - Akzent4 2 8" xfId="634" xr:uid="{00000000-0005-0000-0000-000079020000}"/>
    <cellStyle name="40 % - Akzent4 2 9" xfId="635" xr:uid="{00000000-0005-0000-0000-00007A020000}"/>
    <cellStyle name="40 % - Akzent4 3" xfId="636" xr:uid="{00000000-0005-0000-0000-00007B020000}"/>
    <cellStyle name="40 % - Akzent4 3 2" xfId="637" xr:uid="{00000000-0005-0000-0000-00007C020000}"/>
    <cellStyle name="40 % - Akzent4 3 2 2" xfId="638" xr:uid="{00000000-0005-0000-0000-00007D020000}"/>
    <cellStyle name="40 % - Akzent5" xfId="639" builtinId="47" customBuiltin="1"/>
    <cellStyle name="40 % - Akzent5 2" xfId="640" xr:uid="{00000000-0005-0000-0000-00007F020000}"/>
    <cellStyle name="40 % - Akzent5 2 10" xfId="641" xr:uid="{00000000-0005-0000-0000-000080020000}"/>
    <cellStyle name="40 % - Akzent5 2 11" xfId="642" xr:uid="{00000000-0005-0000-0000-000081020000}"/>
    <cellStyle name="40 % - Akzent5 2 12" xfId="643" xr:uid="{00000000-0005-0000-0000-000082020000}"/>
    <cellStyle name="40 % - Akzent5 2 13" xfId="644" xr:uid="{00000000-0005-0000-0000-000083020000}"/>
    <cellStyle name="40 % - Akzent5 2 14" xfId="645" xr:uid="{00000000-0005-0000-0000-000084020000}"/>
    <cellStyle name="40 % - Akzent5 2 2" xfId="646" xr:uid="{00000000-0005-0000-0000-000085020000}"/>
    <cellStyle name="40 % - Akzent5 2 2 2" xfId="647" xr:uid="{00000000-0005-0000-0000-000086020000}"/>
    <cellStyle name="40 % - Akzent5 2 2 2 2" xfId="648" xr:uid="{00000000-0005-0000-0000-000087020000}"/>
    <cellStyle name="40 % - Akzent5 2 2 2 3" xfId="649" xr:uid="{00000000-0005-0000-0000-000088020000}"/>
    <cellStyle name="40 % - Akzent5 2 2 2 4" xfId="650" xr:uid="{00000000-0005-0000-0000-000089020000}"/>
    <cellStyle name="40 % - Akzent5 2 2 2 5" xfId="651" xr:uid="{00000000-0005-0000-0000-00008A020000}"/>
    <cellStyle name="40 % - Akzent5 2 2 3" xfId="652" xr:uid="{00000000-0005-0000-0000-00008B020000}"/>
    <cellStyle name="40 % - Akzent5 2 2 3 2" xfId="653" xr:uid="{00000000-0005-0000-0000-00008C020000}"/>
    <cellStyle name="40 % - Akzent5 2 2 3 3" xfId="654" xr:uid="{00000000-0005-0000-0000-00008D020000}"/>
    <cellStyle name="40 % - Akzent5 2 2 4" xfId="655" xr:uid="{00000000-0005-0000-0000-00008E020000}"/>
    <cellStyle name="40 % - Akzent5 2 2 5" xfId="656" xr:uid="{00000000-0005-0000-0000-00008F020000}"/>
    <cellStyle name="40 % - Akzent5 2 2 6" xfId="657" xr:uid="{00000000-0005-0000-0000-000090020000}"/>
    <cellStyle name="40 % - Akzent5 2 2 7" xfId="658" xr:uid="{00000000-0005-0000-0000-000091020000}"/>
    <cellStyle name="40 % - Akzent5 2 2 8" xfId="659" xr:uid="{00000000-0005-0000-0000-000092020000}"/>
    <cellStyle name="40 % - Akzent5 2 2 9" xfId="660" xr:uid="{00000000-0005-0000-0000-000093020000}"/>
    <cellStyle name="40 % - Akzent5 2 3" xfId="661" xr:uid="{00000000-0005-0000-0000-000094020000}"/>
    <cellStyle name="40 % - Akzent5 2 3 2" xfId="662" xr:uid="{00000000-0005-0000-0000-000095020000}"/>
    <cellStyle name="40 % - Akzent5 2 3 2 2" xfId="663" xr:uid="{00000000-0005-0000-0000-000096020000}"/>
    <cellStyle name="40 % - Akzent5 2 3 2 3" xfId="664" xr:uid="{00000000-0005-0000-0000-000097020000}"/>
    <cellStyle name="40 % - Akzent5 2 3 2 4" xfId="665" xr:uid="{00000000-0005-0000-0000-000098020000}"/>
    <cellStyle name="40 % - Akzent5 2 3 3" xfId="666" xr:uid="{00000000-0005-0000-0000-000099020000}"/>
    <cellStyle name="40 % - Akzent5 2 3 3 2" xfId="667" xr:uid="{00000000-0005-0000-0000-00009A020000}"/>
    <cellStyle name="40 % - Akzent5 2 3 4" xfId="668" xr:uid="{00000000-0005-0000-0000-00009B020000}"/>
    <cellStyle name="40 % - Akzent5 2 3 5" xfId="669" xr:uid="{00000000-0005-0000-0000-00009C020000}"/>
    <cellStyle name="40 % - Akzent5 2 3 6" xfId="670" xr:uid="{00000000-0005-0000-0000-00009D020000}"/>
    <cellStyle name="40 % - Akzent5 2 3 7" xfId="671" xr:uid="{00000000-0005-0000-0000-00009E020000}"/>
    <cellStyle name="40 % - Akzent5 2 3 8" xfId="672" xr:uid="{00000000-0005-0000-0000-00009F020000}"/>
    <cellStyle name="40 % - Akzent5 2 3 9" xfId="673" xr:uid="{00000000-0005-0000-0000-0000A0020000}"/>
    <cellStyle name="40 % - Akzent5 2 4" xfId="674" xr:uid="{00000000-0005-0000-0000-0000A1020000}"/>
    <cellStyle name="40 % - Akzent5 2 4 2" xfId="675" xr:uid="{00000000-0005-0000-0000-0000A2020000}"/>
    <cellStyle name="40 % - Akzent5 2 4 3" xfId="676" xr:uid="{00000000-0005-0000-0000-0000A3020000}"/>
    <cellStyle name="40 % - Akzent5 2 4 4" xfId="677" xr:uid="{00000000-0005-0000-0000-0000A4020000}"/>
    <cellStyle name="40 % - Akzent5 2 4 5" xfId="678" xr:uid="{00000000-0005-0000-0000-0000A5020000}"/>
    <cellStyle name="40 % - Akzent5 2 4 6" xfId="679" xr:uid="{00000000-0005-0000-0000-0000A6020000}"/>
    <cellStyle name="40 % - Akzent5 2 4 7" xfId="680" xr:uid="{00000000-0005-0000-0000-0000A7020000}"/>
    <cellStyle name="40 % - Akzent5 2 4 8" xfId="681" xr:uid="{00000000-0005-0000-0000-0000A8020000}"/>
    <cellStyle name="40 % - Akzent5 2 5" xfId="682" xr:uid="{00000000-0005-0000-0000-0000A9020000}"/>
    <cellStyle name="40 % - Akzent5 2 5 2" xfId="683" xr:uid="{00000000-0005-0000-0000-0000AA020000}"/>
    <cellStyle name="40 % - Akzent5 2 5 3" xfId="684" xr:uid="{00000000-0005-0000-0000-0000AB020000}"/>
    <cellStyle name="40 % - Akzent5 2 5 4" xfId="685" xr:uid="{00000000-0005-0000-0000-0000AC020000}"/>
    <cellStyle name="40 % - Akzent5 2 5 5" xfId="686" xr:uid="{00000000-0005-0000-0000-0000AD020000}"/>
    <cellStyle name="40 % - Akzent5 2 5 6" xfId="687" xr:uid="{00000000-0005-0000-0000-0000AE020000}"/>
    <cellStyle name="40 % - Akzent5 2 5 7" xfId="688" xr:uid="{00000000-0005-0000-0000-0000AF020000}"/>
    <cellStyle name="40 % - Akzent5 2 6" xfId="689" xr:uid="{00000000-0005-0000-0000-0000B0020000}"/>
    <cellStyle name="40 % - Akzent5 2 6 2" xfId="690" xr:uid="{00000000-0005-0000-0000-0000B1020000}"/>
    <cellStyle name="40 % - Akzent5 2 6 3" xfId="691" xr:uid="{00000000-0005-0000-0000-0000B2020000}"/>
    <cellStyle name="40 % - Akzent5 2 6 4" xfId="692" xr:uid="{00000000-0005-0000-0000-0000B3020000}"/>
    <cellStyle name="40 % - Akzent5 2 7" xfId="693" xr:uid="{00000000-0005-0000-0000-0000B4020000}"/>
    <cellStyle name="40 % - Akzent5 2 7 2" xfId="694" xr:uid="{00000000-0005-0000-0000-0000B5020000}"/>
    <cellStyle name="40 % - Akzent5 2 8" xfId="695" xr:uid="{00000000-0005-0000-0000-0000B6020000}"/>
    <cellStyle name="40 % - Akzent5 2 9" xfId="696" xr:uid="{00000000-0005-0000-0000-0000B7020000}"/>
    <cellStyle name="40 % - Akzent5 3" xfId="697" xr:uid="{00000000-0005-0000-0000-0000B8020000}"/>
    <cellStyle name="40 % - Akzent5 3 2" xfId="698" xr:uid="{00000000-0005-0000-0000-0000B9020000}"/>
    <cellStyle name="40 % - Akzent5 3 2 2" xfId="699" xr:uid="{00000000-0005-0000-0000-0000BA020000}"/>
    <cellStyle name="40 % - Akzent6" xfId="700" builtinId="51" customBuiltin="1"/>
    <cellStyle name="40 % - Akzent6 2" xfId="701" xr:uid="{00000000-0005-0000-0000-0000BC020000}"/>
    <cellStyle name="40 % - Akzent6 2 10" xfId="702" xr:uid="{00000000-0005-0000-0000-0000BD020000}"/>
    <cellStyle name="40 % - Akzent6 2 11" xfId="703" xr:uid="{00000000-0005-0000-0000-0000BE020000}"/>
    <cellStyle name="40 % - Akzent6 2 12" xfId="704" xr:uid="{00000000-0005-0000-0000-0000BF020000}"/>
    <cellStyle name="40 % - Akzent6 2 13" xfId="705" xr:uid="{00000000-0005-0000-0000-0000C0020000}"/>
    <cellStyle name="40 % - Akzent6 2 14" xfId="706" xr:uid="{00000000-0005-0000-0000-0000C1020000}"/>
    <cellStyle name="40 % - Akzent6 2 2" xfId="707" xr:uid="{00000000-0005-0000-0000-0000C2020000}"/>
    <cellStyle name="40 % - Akzent6 2 2 2" xfId="708" xr:uid="{00000000-0005-0000-0000-0000C3020000}"/>
    <cellStyle name="40 % - Akzent6 2 2 2 2" xfId="709" xr:uid="{00000000-0005-0000-0000-0000C4020000}"/>
    <cellStyle name="40 % - Akzent6 2 2 2 3" xfId="710" xr:uid="{00000000-0005-0000-0000-0000C5020000}"/>
    <cellStyle name="40 % - Akzent6 2 2 2 4" xfId="711" xr:uid="{00000000-0005-0000-0000-0000C6020000}"/>
    <cellStyle name="40 % - Akzent6 2 2 2 5" xfId="712" xr:uid="{00000000-0005-0000-0000-0000C7020000}"/>
    <cellStyle name="40 % - Akzent6 2 2 3" xfId="713" xr:uid="{00000000-0005-0000-0000-0000C8020000}"/>
    <cellStyle name="40 % - Akzent6 2 2 3 2" xfId="714" xr:uid="{00000000-0005-0000-0000-0000C9020000}"/>
    <cellStyle name="40 % - Akzent6 2 2 3 3" xfId="715" xr:uid="{00000000-0005-0000-0000-0000CA020000}"/>
    <cellStyle name="40 % - Akzent6 2 2 4" xfId="716" xr:uid="{00000000-0005-0000-0000-0000CB020000}"/>
    <cellStyle name="40 % - Akzent6 2 2 5" xfId="717" xr:uid="{00000000-0005-0000-0000-0000CC020000}"/>
    <cellStyle name="40 % - Akzent6 2 2 6" xfId="718" xr:uid="{00000000-0005-0000-0000-0000CD020000}"/>
    <cellStyle name="40 % - Akzent6 2 2 7" xfId="719" xr:uid="{00000000-0005-0000-0000-0000CE020000}"/>
    <cellStyle name="40 % - Akzent6 2 2 8" xfId="720" xr:uid="{00000000-0005-0000-0000-0000CF020000}"/>
    <cellStyle name="40 % - Akzent6 2 2 9" xfId="721" xr:uid="{00000000-0005-0000-0000-0000D0020000}"/>
    <cellStyle name="40 % - Akzent6 2 3" xfId="722" xr:uid="{00000000-0005-0000-0000-0000D1020000}"/>
    <cellStyle name="40 % - Akzent6 2 3 2" xfId="723" xr:uid="{00000000-0005-0000-0000-0000D2020000}"/>
    <cellStyle name="40 % - Akzent6 2 3 2 2" xfId="724" xr:uid="{00000000-0005-0000-0000-0000D3020000}"/>
    <cellStyle name="40 % - Akzent6 2 3 2 3" xfId="725" xr:uid="{00000000-0005-0000-0000-0000D4020000}"/>
    <cellStyle name="40 % - Akzent6 2 3 2 4" xfId="726" xr:uid="{00000000-0005-0000-0000-0000D5020000}"/>
    <cellStyle name="40 % - Akzent6 2 3 3" xfId="727" xr:uid="{00000000-0005-0000-0000-0000D6020000}"/>
    <cellStyle name="40 % - Akzent6 2 3 3 2" xfId="728" xr:uid="{00000000-0005-0000-0000-0000D7020000}"/>
    <cellStyle name="40 % - Akzent6 2 3 4" xfId="729" xr:uid="{00000000-0005-0000-0000-0000D8020000}"/>
    <cellStyle name="40 % - Akzent6 2 3 5" xfId="730" xr:uid="{00000000-0005-0000-0000-0000D9020000}"/>
    <cellStyle name="40 % - Akzent6 2 3 6" xfId="731" xr:uid="{00000000-0005-0000-0000-0000DA020000}"/>
    <cellStyle name="40 % - Akzent6 2 3 7" xfId="732" xr:uid="{00000000-0005-0000-0000-0000DB020000}"/>
    <cellStyle name="40 % - Akzent6 2 3 8" xfId="733" xr:uid="{00000000-0005-0000-0000-0000DC020000}"/>
    <cellStyle name="40 % - Akzent6 2 3 9" xfId="734" xr:uid="{00000000-0005-0000-0000-0000DD020000}"/>
    <cellStyle name="40 % - Akzent6 2 4" xfId="735" xr:uid="{00000000-0005-0000-0000-0000DE020000}"/>
    <cellStyle name="40 % - Akzent6 2 4 2" xfId="736" xr:uid="{00000000-0005-0000-0000-0000DF020000}"/>
    <cellStyle name="40 % - Akzent6 2 4 3" xfId="737" xr:uid="{00000000-0005-0000-0000-0000E0020000}"/>
    <cellStyle name="40 % - Akzent6 2 4 4" xfId="738" xr:uid="{00000000-0005-0000-0000-0000E1020000}"/>
    <cellStyle name="40 % - Akzent6 2 4 5" xfId="739" xr:uid="{00000000-0005-0000-0000-0000E2020000}"/>
    <cellStyle name="40 % - Akzent6 2 4 6" xfId="740" xr:uid="{00000000-0005-0000-0000-0000E3020000}"/>
    <cellStyle name="40 % - Akzent6 2 4 7" xfId="741" xr:uid="{00000000-0005-0000-0000-0000E4020000}"/>
    <cellStyle name="40 % - Akzent6 2 4 8" xfId="742" xr:uid="{00000000-0005-0000-0000-0000E5020000}"/>
    <cellStyle name="40 % - Akzent6 2 5" xfId="743" xr:uid="{00000000-0005-0000-0000-0000E6020000}"/>
    <cellStyle name="40 % - Akzent6 2 5 2" xfId="744" xr:uid="{00000000-0005-0000-0000-0000E7020000}"/>
    <cellStyle name="40 % - Akzent6 2 5 3" xfId="745" xr:uid="{00000000-0005-0000-0000-0000E8020000}"/>
    <cellStyle name="40 % - Akzent6 2 5 4" xfId="746" xr:uid="{00000000-0005-0000-0000-0000E9020000}"/>
    <cellStyle name="40 % - Akzent6 2 5 5" xfId="747" xr:uid="{00000000-0005-0000-0000-0000EA020000}"/>
    <cellStyle name="40 % - Akzent6 2 5 6" xfId="748" xr:uid="{00000000-0005-0000-0000-0000EB020000}"/>
    <cellStyle name="40 % - Akzent6 2 5 7" xfId="749" xr:uid="{00000000-0005-0000-0000-0000EC020000}"/>
    <cellStyle name="40 % - Akzent6 2 6" xfId="750" xr:uid="{00000000-0005-0000-0000-0000ED020000}"/>
    <cellStyle name="40 % - Akzent6 2 6 2" xfId="751" xr:uid="{00000000-0005-0000-0000-0000EE020000}"/>
    <cellStyle name="40 % - Akzent6 2 6 3" xfId="752" xr:uid="{00000000-0005-0000-0000-0000EF020000}"/>
    <cellStyle name="40 % - Akzent6 2 6 4" xfId="753" xr:uid="{00000000-0005-0000-0000-0000F0020000}"/>
    <cellStyle name="40 % - Akzent6 2 7" xfId="754" xr:uid="{00000000-0005-0000-0000-0000F1020000}"/>
    <cellStyle name="40 % - Akzent6 2 7 2" xfId="755" xr:uid="{00000000-0005-0000-0000-0000F2020000}"/>
    <cellStyle name="40 % - Akzent6 2 8" xfId="756" xr:uid="{00000000-0005-0000-0000-0000F3020000}"/>
    <cellStyle name="40 % - Akzent6 2 9" xfId="757" xr:uid="{00000000-0005-0000-0000-0000F4020000}"/>
    <cellStyle name="40 % - Akzent6 3" xfId="758" xr:uid="{00000000-0005-0000-0000-0000F5020000}"/>
    <cellStyle name="40 % - Akzent6 3 2" xfId="759" xr:uid="{00000000-0005-0000-0000-0000F6020000}"/>
    <cellStyle name="40 % - Akzent6 3 2 2" xfId="760" xr:uid="{00000000-0005-0000-0000-0000F7020000}"/>
    <cellStyle name="40% - Accent1" xfId="761" xr:uid="{00000000-0005-0000-0000-0000F8020000}"/>
    <cellStyle name="40% - Accent1 2" xfId="762" xr:uid="{00000000-0005-0000-0000-0000F9020000}"/>
    <cellStyle name="40% - Accent2" xfId="763" xr:uid="{00000000-0005-0000-0000-0000FA020000}"/>
    <cellStyle name="40% - Accent2 2" xfId="764" xr:uid="{00000000-0005-0000-0000-0000FB020000}"/>
    <cellStyle name="40% - Accent3" xfId="765" xr:uid="{00000000-0005-0000-0000-0000FC020000}"/>
    <cellStyle name="40% - Accent3 2" xfId="766" xr:uid="{00000000-0005-0000-0000-0000FD020000}"/>
    <cellStyle name="40% - Accent4" xfId="767" xr:uid="{00000000-0005-0000-0000-0000FE020000}"/>
    <cellStyle name="40% - Accent4 2" xfId="768" xr:uid="{00000000-0005-0000-0000-0000FF020000}"/>
    <cellStyle name="40% - Accent5" xfId="769" xr:uid="{00000000-0005-0000-0000-000000030000}"/>
    <cellStyle name="40% - Accent5 2" xfId="770" xr:uid="{00000000-0005-0000-0000-000001030000}"/>
    <cellStyle name="40% - Accent6" xfId="771" xr:uid="{00000000-0005-0000-0000-000002030000}"/>
    <cellStyle name="40% - Accent6 2" xfId="772" xr:uid="{00000000-0005-0000-0000-000003030000}"/>
    <cellStyle name="40% - Akzent1" xfId="773" xr:uid="{00000000-0005-0000-0000-000004030000}"/>
    <cellStyle name="40% - Akzent1 2" xfId="774" xr:uid="{00000000-0005-0000-0000-000005030000}"/>
    <cellStyle name="40% - Akzent1 2 2" xfId="775" xr:uid="{00000000-0005-0000-0000-000006030000}"/>
    <cellStyle name="40% - Akzent2" xfId="776" xr:uid="{00000000-0005-0000-0000-000007030000}"/>
    <cellStyle name="40% - Akzent2 2" xfId="777" xr:uid="{00000000-0005-0000-0000-000008030000}"/>
    <cellStyle name="40% - Akzent3" xfId="778" xr:uid="{00000000-0005-0000-0000-000009030000}"/>
    <cellStyle name="40% - Akzent3 2" xfId="779" xr:uid="{00000000-0005-0000-0000-00000A030000}"/>
    <cellStyle name="40% - Akzent3 2 2" xfId="780" xr:uid="{00000000-0005-0000-0000-00000B030000}"/>
    <cellStyle name="40% - Akzent4" xfId="781" xr:uid="{00000000-0005-0000-0000-00000C030000}"/>
    <cellStyle name="40% - Akzent4 2" xfId="782" xr:uid="{00000000-0005-0000-0000-00000D030000}"/>
    <cellStyle name="40% - Akzent4 2 2" xfId="783" xr:uid="{00000000-0005-0000-0000-00000E030000}"/>
    <cellStyle name="40% - Akzent5" xfId="784" xr:uid="{00000000-0005-0000-0000-00000F030000}"/>
    <cellStyle name="40% - Akzent5 2" xfId="785" xr:uid="{00000000-0005-0000-0000-000010030000}"/>
    <cellStyle name="40% - Akzent6" xfId="786" xr:uid="{00000000-0005-0000-0000-000011030000}"/>
    <cellStyle name="40% - Akzent6 2" xfId="787" xr:uid="{00000000-0005-0000-0000-000012030000}"/>
    <cellStyle name="40% - Akzent6 2 2" xfId="788" xr:uid="{00000000-0005-0000-0000-000013030000}"/>
    <cellStyle name="60 % - Akzent1" xfId="789" builtinId="32" customBuiltin="1"/>
    <cellStyle name="60 % - Akzent1 2" xfId="790" xr:uid="{00000000-0005-0000-0000-000015030000}"/>
    <cellStyle name="60 % - Akzent1 2 2" xfId="791" xr:uid="{00000000-0005-0000-0000-000016030000}"/>
    <cellStyle name="60 % - Akzent1 2 2 2" xfId="792" xr:uid="{00000000-0005-0000-0000-000017030000}"/>
    <cellStyle name="60 % - Akzent1 2 2 3" xfId="793" xr:uid="{00000000-0005-0000-0000-000018030000}"/>
    <cellStyle name="60 % - Akzent1 2 2 4" xfId="794" xr:uid="{00000000-0005-0000-0000-000019030000}"/>
    <cellStyle name="60 % - Akzent1 2 3" xfId="795" xr:uid="{00000000-0005-0000-0000-00001A030000}"/>
    <cellStyle name="60 % - Akzent1 2 4" xfId="796" xr:uid="{00000000-0005-0000-0000-00001B030000}"/>
    <cellStyle name="60 % - Akzent1 3" xfId="797" xr:uid="{00000000-0005-0000-0000-00001C030000}"/>
    <cellStyle name="60 % - Akzent1 3 2" xfId="798" xr:uid="{00000000-0005-0000-0000-00001D030000}"/>
    <cellStyle name="60 % - Akzent1 3 2 2" xfId="799" xr:uid="{00000000-0005-0000-0000-00001E030000}"/>
    <cellStyle name="60 % - Akzent2" xfId="800" builtinId="36" customBuiltin="1"/>
    <cellStyle name="60 % - Akzent2 2" xfId="801" xr:uid="{00000000-0005-0000-0000-000020030000}"/>
    <cellStyle name="60 % - Akzent2 2 2" xfId="802" xr:uid="{00000000-0005-0000-0000-000021030000}"/>
    <cellStyle name="60 % - Akzent2 2 2 2" xfId="803" xr:uid="{00000000-0005-0000-0000-000022030000}"/>
    <cellStyle name="60 % - Akzent2 2 2 3" xfId="804" xr:uid="{00000000-0005-0000-0000-000023030000}"/>
    <cellStyle name="60 % - Akzent2 2 2 4" xfId="805" xr:uid="{00000000-0005-0000-0000-000024030000}"/>
    <cellStyle name="60 % - Akzent2 2 3" xfId="806" xr:uid="{00000000-0005-0000-0000-000025030000}"/>
    <cellStyle name="60 % - Akzent2 2 4" xfId="807" xr:uid="{00000000-0005-0000-0000-000026030000}"/>
    <cellStyle name="60 % - Akzent2 3" xfId="808" xr:uid="{00000000-0005-0000-0000-000027030000}"/>
    <cellStyle name="60 % - Akzent2 3 2" xfId="809" xr:uid="{00000000-0005-0000-0000-000028030000}"/>
    <cellStyle name="60 % - Akzent2 3 2 2" xfId="810" xr:uid="{00000000-0005-0000-0000-000029030000}"/>
    <cellStyle name="60 % - Akzent3" xfId="811" builtinId="40" customBuiltin="1"/>
    <cellStyle name="60 % - Akzent3 2" xfId="812" xr:uid="{00000000-0005-0000-0000-00002B030000}"/>
    <cellStyle name="60 % - Akzent3 2 2" xfId="813" xr:uid="{00000000-0005-0000-0000-00002C030000}"/>
    <cellStyle name="60 % - Akzent3 2 2 2" xfId="814" xr:uid="{00000000-0005-0000-0000-00002D030000}"/>
    <cellStyle name="60 % - Akzent3 2 2 3" xfId="815" xr:uid="{00000000-0005-0000-0000-00002E030000}"/>
    <cellStyle name="60 % - Akzent3 2 2 4" xfId="816" xr:uid="{00000000-0005-0000-0000-00002F030000}"/>
    <cellStyle name="60 % - Akzent3 2 3" xfId="817" xr:uid="{00000000-0005-0000-0000-000030030000}"/>
    <cellStyle name="60 % - Akzent3 2 4" xfId="818" xr:uid="{00000000-0005-0000-0000-000031030000}"/>
    <cellStyle name="60 % - Akzent3 3" xfId="819" xr:uid="{00000000-0005-0000-0000-000032030000}"/>
    <cellStyle name="60 % - Akzent3 3 2" xfId="820" xr:uid="{00000000-0005-0000-0000-000033030000}"/>
    <cellStyle name="60 % - Akzent3 3 2 2" xfId="821" xr:uid="{00000000-0005-0000-0000-000034030000}"/>
    <cellStyle name="60 % - Akzent4" xfId="822" builtinId="44" customBuiltin="1"/>
    <cellStyle name="60 % - Akzent4 2" xfId="823" xr:uid="{00000000-0005-0000-0000-000036030000}"/>
    <cellStyle name="60 % - Akzent4 2 2" xfId="824" xr:uid="{00000000-0005-0000-0000-000037030000}"/>
    <cellStyle name="60 % - Akzent4 2 2 2" xfId="825" xr:uid="{00000000-0005-0000-0000-000038030000}"/>
    <cellStyle name="60 % - Akzent4 2 2 3" xfId="826" xr:uid="{00000000-0005-0000-0000-000039030000}"/>
    <cellStyle name="60 % - Akzent4 2 3" xfId="827" xr:uid="{00000000-0005-0000-0000-00003A030000}"/>
    <cellStyle name="60 % - Akzent4 2 4" xfId="828" xr:uid="{00000000-0005-0000-0000-00003B030000}"/>
    <cellStyle name="60 % - Akzent4 2 5" xfId="829" xr:uid="{00000000-0005-0000-0000-00003C030000}"/>
    <cellStyle name="60 % - Akzent4 3" xfId="830" xr:uid="{00000000-0005-0000-0000-00003D030000}"/>
    <cellStyle name="60 % - Akzent4 3 2" xfId="831" xr:uid="{00000000-0005-0000-0000-00003E030000}"/>
    <cellStyle name="60 % - Akzent5" xfId="832" builtinId="48" customBuiltin="1"/>
    <cellStyle name="60 % - Akzent5 2" xfId="833" xr:uid="{00000000-0005-0000-0000-000040030000}"/>
    <cellStyle name="60 % - Akzent5 2 2" xfId="834" xr:uid="{00000000-0005-0000-0000-000041030000}"/>
    <cellStyle name="60 % - Akzent5 2 2 2" xfId="835" xr:uid="{00000000-0005-0000-0000-000042030000}"/>
    <cellStyle name="60 % - Akzent5 2 2 3" xfId="836" xr:uid="{00000000-0005-0000-0000-000043030000}"/>
    <cellStyle name="60 % - Akzent5 2 2 4" xfId="837" xr:uid="{00000000-0005-0000-0000-000044030000}"/>
    <cellStyle name="60 % - Akzent5 2 3" xfId="838" xr:uid="{00000000-0005-0000-0000-000045030000}"/>
    <cellStyle name="60 % - Akzent5 2 4" xfId="839" xr:uid="{00000000-0005-0000-0000-000046030000}"/>
    <cellStyle name="60 % - Akzent5 3" xfId="840" xr:uid="{00000000-0005-0000-0000-000047030000}"/>
    <cellStyle name="60 % - Akzent5 3 2" xfId="841" xr:uid="{00000000-0005-0000-0000-000048030000}"/>
    <cellStyle name="60 % - Akzent5 3 2 2" xfId="842" xr:uid="{00000000-0005-0000-0000-000049030000}"/>
    <cellStyle name="60 % - Akzent6" xfId="843" builtinId="52" customBuiltin="1"/>
    <cellStyle name="60 % - Akzent6 2" xfId="844" xr:uid="{00000000-0005-0000-0000-00004B030000}"/>
    <cellStyle name="60 % - Akzent6 2 2" xfId="845" xr:uid="{00000000-0005-0000-0000-00004C030000}"/>
    <cellStyle name="60 % - Akzent6 2 2 2" xfId="846" xr:uid="{00000000-0005-0000-0000-00004D030000}"/>
    <cellStyle name="60 % - Akzent6 2 2 3" xfId="847" xr:uid="{00000000-0005-0000-0000-00004E030000}"/>
    <cellStyle name="60 % - Akzent6 2 2 4" xfId="848" xr:uid="{00000000-0005-0000-0000-00004F030000}"/>
    <cellStyle name="60 % - Akzent6 2 3" xfId="849" xr:uid="{00000000-0005-0000-0000-000050030000}"/>
    <cellStyle name="60 % - Akzent6 2 4" xfId="850" xr:uid="{00000000-0005-0000-0000-000051030000}"/>
    <cellStyle name="60 % - Akzent6 3" xfId="851" xr:uid="{00000000-0005-0000-0000-000052030000}"/>
    <cellStyle name="60 % - Akzent6 3 2" xfId="852" xr:uid="{00000000-0005-0000-0000-000053030000}"/>
    <cellStyle name="60 % - Akzent6 3 2 2" xfId="853" xr:uid="{00000000-0005-0000-0000-000054030000}"/>
    <cellStyle name="60% - Accent1" xfId="854" xr:uid="{00000000-0005-0000-0000-000055030000}"/>
    <cellStyle name="60% - Accent1 2" xfId="855" xr:uid="{00000000-0005-0000-0000-000056030000}"/>
    <cellStyle name="60% - Accent2" xfId="856" xr:uid="{00000000-0005-0000-0000-000057030000}"/>
    <cellStyle name="60% - Accent2 2" xfId="857" xr:uid="{00000000-0005-0000-0000-000058030000}"/>
    <cellStyle name="60% - Accent3" xfId="858" xr:uid="{00000000-0005-0000-0000-000059030000}"/>
    <cellStyle name="60% - Accent3 2" xfId="859" xr:uid="{00000000-0005-0000-0000-00005A030000}"/>
    <cellStyle name="60% - Accent4" xfId="860" xr:uid="{00000000-0005-0000-0000-00005B030000}"/>
    <cellStyle name="60% - Accent4 2" xfId="861" xr:uid="{00000000-0005-0000-0000-00005C030000}"/>
    <cellStyle name="60% - Accent5" xfId="862" xr:uid="{00000000-0005-0000-0000-00005D030000}"/>
    <cellStyle name="60% - Accent5 2" xfId="863" xr:uid="{00000000-0005-0000-0000-00005E030000}"/>
    <cellStyle name="60% - Accent6" xfId="864" xr:uid="{00000000-0005-0000-0000-00005F030000}"/>
    <cellStyle name="60% - Accent6 2" xfId="865" xr:uid="{00000000-0005-0000-0000-000060030000}"/>
    <cellStyle name="60% - Akzent1" xfId="866" xr:uid="{00000000-0005-0000-0000-000061030000}"/>
    <cellStyle name="60% - Akzent1 2" xfId="867" xr:uid="{00000000-0005-0000-0000-000062030000}"/>
    <cellStyle name="60% - Akzent1 2 2" xfId="868" xr:uid="{00000000-0005-0000-0000-000063030000}"/>
    <cellStyle name="60% - Akzent2" xfId="869" xr:uid="{00000000-0005-0000-0000-000064030000}"/>
    <cellStyle name="60% - Akzent2 2" xfId="870" xr:uid="{00000000-0005-0000-0000-000065030000}"/>
    <cellStyle name="60% - Akzent3" xfId="871" xr:uid="{00000000-0005-0000-0000-000066030000}"/>
    <cellStyle name="60% - Akzent3 2" xfId="872" xr:uid="{00000000-0005-0000-0000-000067030000}"/>
    <cellStyle name="60% - Akzent3 2 2" xfId="873" xr:uid="{00000000-0005-0000-0000-000068030000}"/>
    <cellStyle name="60% - Akzent4" xfId="874" xr:uid="{00000000-0005-0000-0000-000069030000}"/>
    <cellStyle name="60% - Akzent4 2" xfId="875" xr:uid="{00000000-0005-0000-0000-00006A030000}"/>
    <cellStyle name="60% - Akzent4 2 2" xfId="876" xr:uid="{00000000-0005-0000-0000-00006B030000}"/>
    <cellStyle name="60% - Akzent5" xfId="877" xr:uid="{00000000-0005-0000-0000-00006C030000}"/>
    <cellStyle name="60% - Akzent5 2" xfId="878" xr:uid="{00000000-0005-0000-0000-00006D030000}"/>
    <cellStyle name="60% - Akzent6" xfId="879" xr:uid="{00000000-0005-0000-0000-00006E030000}"/>
    <cellStyle name="60% - Akzent6 2" xfId="880" xr:uid="{00000000-0005-0000-0000-00006F030000}"/>
    <cellStyle name="60% - Akzent6 2 2" xfId="881" xr:uid="{00000000-0005-0000-0000-000070030000}"/>
    <cellStyle name="AAA" xfId="882" xr:uid="{00000000-0005-0000-0000-000071030000}"/>
    <cellStyle name="Accent1" xfId="883" xr:uid="{00000000-0005-0000-0000-000072030000}"/>
    <cellStyle name="Accent1 2" xfId="884" xr:uid="{00000000-0005-0000-0000-000073030000}"/>
    <cellStyle name="Accent2" xfId="885" xr:uid="{00000000-0005-0000-0000-000074030000}"/>
    <cellStyle name="Accent2 2" xfId="886" xr:uid="{00000000-0005-0000-0000-000075030000}"/>
    <cellStyle name="Accent3" xfId="887" xr:uid="{00000000-0005-0000-0000-000076030000}"/>
    <cellStyle name="Accent3 2" xfId="888" xr:uid="{00000000-0005-0000-0000-000077030000}"/>
    <cellStyle name="Accent4" xfId="889" xr:uid="{00000000-0005-0000-0000-000078030000}"/>
    <cellStyle name="Accent4 2" xfId="890" xr:uid="{00000000-0005-0000-0000-000079030000}"/>
    <cellStyle name="Accent5" xfId="891" xr:uid="{00000000-0005-0000-0000-00007A030000}"/>
    <cellStyle name="Accent5 2" xfId="892" xr:uid="{00000000-0005-0000-0000-00007B030000}"/>
    <cellStyle name="Accent6" xfId="893" xr:uid="{00000000-0005-0000-0000-00007C030000}"/>
    <cellStyle name="Accent6 2" xfId="894" xr:uid="{00000000-0005-0000-0000-00007D030000}"/>
    <cellStyle name="Akzent1" xfId="895" builtinId="29" customBuiltin="1"/>
    <cellStyle name="Akzent1 2" xfId="896" xr:uid="{00000000-0005-0000-0000-00007F030000}"/>
    <cellStyle name="Akzent1 2 2" xfId="897" xr:uid="{00000000-0005-0000-0000-000080030000}"/>
    <cellStyle name="Akzent1 2 2 2" xfId="898" xr:uid="{00000000-0005-0000-0000-000081030000}"/>
    <cellStyle name="Akzent1 2 2 3" xfId="899" xr:uid="{00000000-0005-0000-0000-000082030000}"/>
    <cellStyle name="Akzent1 2 2 4" xfId="900" xr:uid="{00000000-0005-0000-0000-000083030000}"/>
    <cellStyle name="Akzent1 2 3" xfId="901" xr:uid="{00000000-0005-0000-0000-000084030000}"/>
    <cellStyle name="Akzent1 2 3 2" xfId="902" xr:uid="{00000000-0005-0000-0000-000085030000}"/>
    <cellStyle name="Akzent1 2 3 3" xfId="903" xr:uid="{00000000-0005-0000-0000-000086030000}"/>
    <cellStyle name="Akzent1 2 4" xfId="904" xr:uid="{00000000-0005-0000-0000-000087030000}"/>
    <cellStyle name="Akzent1 2 5" xfId="905" xr:uid="{00000000-0005-0000-0000-000088030000}"/>
    <cellStyle name="Akzent1 3" xfId="906" xr:uid="{00000000-0005-0000-0000-000089030000}"/>
    <cellStyle name="Akzent1 3 2" xfId="907" xr:uid="{00000000-0005-0000-0000-00008A030000}"/>
    <cellStyle name="Akzent1 3 2 2" xfId="908" xr:uid="{00000000-0005-0000-0000-00008B030000}"/>
    <cellStyle name="Akzent1 3 3" xfId="909" xr:uid="{00000000-0005-0000-0000-00008C030000}"/>
    <cellStyle name="Akzent1 4" xfId="910" xr:uid="{00000000-0005-0000-0000-00008D030000}"/>
    <cellStyle name="Akzent2" xfId="911" builtinId="33" customBuiltin="1"/>
    <cellStyle name="Akzent2 2" xfId="912" xr:uid="{00000000-0005-0000-0000-00008F030000}"/>
    <cellStyle name="Akzent2 2 2" xfId="913" xr:uid="{00000000-0005-0000-0000-000090030000}"/>
    <cellStyle name="Akzent2 2 2 2" xfId="914" xr:uid="{00000000-0005-0000-0000-000091030000}"/>
    <cellStyle name="Akzent2 2 2 3" xfId="915" xr:uid="{00000000-0005-0000-0000-000092030000}"/>
    <cellStyle name="Akzent2 2 2 4" xfId="916" xr:uid="{00000000-0005-0000-0000-000093030000}"/>
    <cellStyle name="Akzent2 2 3" xfId="917" xr:uid="{00000000-0005-0000-0000-000094030000}"/>
    <cellStyle name="Akzent2 2 3 2" xfId="918" xr:uid="{00000000-0005-0000-0000-000095030000}"/>
    <cellStyle name="Akzent2 2 4" xfId="919" xr:uid="{00000000-0005-0000-0000-000096030000}"/>
    <cellStyle name="Akzent2 2 5" xfId="920" xr:uid="{00000000-0005-0000-0000-000097030000}"/>
    <cellStyle name="Akzent2 2 6" xfId="921" xr:uid="{00000000-0005-0000-0000-000098030000}"/>
    <cellStyle name="Akzent2 3" xfId="922" xr:uid="{00000000-0005-0000-0000-000099030000}"/>
    <cellStyle name="Akzent2 3 2" xfId="923" xr:uid="{00000000-0005-0000-0000-00009A030000}"/>
    <cellStyle name="Akzent2 3 2 2" xfId="924" xr:uid="{00000000-0005-0000-0000-00009B030000}"/>
    <cellStyle name="Akzent2 3 3" xfId="925" xr:uid="{00000000-0005-0000-0000-00009C030000}"/>
    <cellStyle name="Akzent3" xfId="926" builtinId="37" customBuiltin="1"/>
    <cellStyle name="Akzent3 2" xfId="927" xr:uid="{00000000-0005-0000-0000-00009E030000}"/>
    <cellStyle name="Akzent3 2 2" xfId="928" xr:uid="{00000000-0005-0000-0000-00009F030000}"/>
    <cellStyle name="Akzent3 2 2 2" xfId="929" xr:uid="{00000000-0005-0000-0000-0000A0030000}"/>
    <cellStyle name="Akzent3 2 2 3" xfId="930" xr:uid="{00000000-0005-0000-0000-0000A1030000}"/>
    <cellStyle name="Akzent3 2 2 4" xfId="931" xr:uid="{00000000-0005-0000-0000-0000A2030000}"/>
    <cellStyle name="Akzent3 2 3" xfId="932" xr:uid="{00000000-0005-0000-0000-0000A3030000}"/>
    <cellStyle name="Akzent3 2 3 2" xfId="933" xr:uid="{00000000-0005-0000-0000-0000A4030000}"/>
    <cellStyle name="Akzent3 2 4" xfId="934" xr:uid="{00000000-0005-0000-0000-0000A5030000}"/>
    <cellStyle name="Akzent3 2 5" xfId="935" xr:uid="{00000000-0005-0000-0000-0000A6030000}"/>
    <cellStyle name="Akzent3 2 6" xfId="936" xr:uid="{00000000-0005-0000-0000-0000A7030000}"/>
    <cellStyle name="Akzent3 3" xfId="937" xr:uid="{00000000-0005-0000-0000-0000A8030000}"/>
    <cellStyle name="Akzent3 3 2" xfId="938" xr:uid="{00000000-0005-0000-0000-0000A9030000}"/>
    <cellStyle name="Akzent3 3 2 2" xfId="939" xr:uid="{00000000-0005-0000-0000-0000AA030000}"/>
    <cellStyle name="Akzent3 3 3" xfId="940" xr:uid="{00000000-0005-0000-0000-0000AB030000}"/>
    <cellStyle name="Akzent4" xfId="941" builtinId="41" customBuiltin="1"/>
    <cellStyle name="Akzent4 2" xfId="942" xr:uid="{00000000-0005-0000-0000-0000AD030000}"/>
    <cellStyle name="Akzent4 2 2" xfId="943" xr:uid="{00000000-0005-0000-0000-0000AE030000}"/>
    <cellStyle name="Akzent4 2 2 2" xfId="944" xr:uid="{00000000-0005-0000-0000-0000AF030000}"/>
    <cellStyle name="Akzent4 2 2 3" xfId="945" xr:uid="{00000000-0005-0000-0000-0000B0030000}"/>
    <cellStyle name="Akzent4 2 2 4" xfId="946" xr:uid="{00000000-0005-0000-0000-0000B1030000}"/>
    <cellStyle name="Akzent4 2 3" xfId="947" xr:uid="{00000000-0005-0000-0000-0000B2030000}"/>
    <cellStyle name="Akzent4 2 3 2" xfId="948" xr:uid="{00000000-0005-0000-0000-0000B3030000}"/>
    <cellStyle name="Akzent4 2 4" xfId="949" xr:uid="{00000000-0005-0000-0000-0000B4030000}"/>
    <cellStyle name="Akzent4 2 5" xfId="950" xr:uid="{00000000-0005-0000-0000-0000B5030000}"/>
    <cellStyle name="Akzent4 2 6" xfId="951" xr:uid="{00000000-0005-0000-0000-0000B6030000}"/>
    <cellStyle name="Akzent4 3" xfId="952" xr:uid="{00000000-0005-0000-0000-0000B7030000}"/>
    <cellStyle name="Akzent4 3 2" xfId="953" xr:uid="{00000000-0005-0000-0000-0000B8030000}"/>
    <cellStyle name="Akzent4 3 2 2" xfId="954" xr:uid="{00000000-0005-0000-0000-0000B9030000}"/>
    <cellStyle name="Akzent4 3 3" xfId="955" xr:uid="{00000000-0005-0000-0000-0000BA030000}"/>
    <cellStyle name="Akzent5" xfId="956" builtinId="45" customBuiltin="1"/>
    <cellStyle name="Akzent5 2" xfId="957" xr:uid="{00000000-0005-0000-0000-0000BC030000}"/>
    <cellStyle name="Akzent5 2 2" xfId="958" xr:uid="{00000000-0005-0000-0000-0000BD030000}"/>
    <cellStyle name="Akzent5 2 2 2" xfId="959" xr:uid="{00000000-0005-0000-0000-0000BE030000}"/>
    <cellStyle name="Akzent5 2 2 3" xfId="960" xr:uid="{00000000-0005-0000-0000-0000BF030000}"/>
    <cellStyle name="Akzent5 2 3" xfId="961" xr:uid="{00000000-0005-0000-0000-0000C0030000}"/>
    <cellStyle name="Akzent5 2 3 2" xfId="962" xr:uid="{00000000-0005-0000-0000-0000C1030000}"/>
    <cellStyle name="Akzent5 2 4" xfId="963" xr:uid="{00000000-0005-0000-0000-0000C2030000}"/>
    <cellStyle name="Akzent5 2 5" xfId="964" xr:uid="{00000000-0005-0000-0000-0000C3030000}"/>
    <cellStyle name="Akzent5 3" xfId="965" xr:uid="{00000000-0005-0000-0000-0000C4030000}"/>
    <cellStyle name="Akzent5 3 2" xfId="966" xr:uid="{00000000-0005-0000-0000-0000C5030000}"/>
    <cellStyle name="Akzent5 3 2 2" xfId="967" xr:uid="{00000000-0005-0000-0000-0000C6030000}"/>
    <cellStyle name="Akzent5 3 3" xfId="968" xr:uid="{00000000-0005-0000-0000-0000C7030000}"/>
    <cellStyle name="Akzent5 4" xfId="969" xr:uid="{00000000-0005-0000-0000-0000C8030000}"/>
    <cellStyle name="Akzent6" xfId="970" builtinId="49" customBuiltin="1"/>
    <cellStyle name="Akzent6 2" xfId="971" xr:uid="{00000000-0005-0000-0000-0000CA030000}"/>
    <cellStyle name="Akzent6 2 2" xfId="972" xr:uid="{00000000-0005-0000-0000-0000CB030000}"/>
    <cellStyle name="Akzent6 2 2 2" xfId="973" xr:uid="{00000000-0005-0000-0000-0000CC030000}"/>
    <cellStyle name="Akzent6 2 3" xfId="974" xr:uid="{00000000-0005-0000-0000-0000CD030000}"/>
    <cellStyle name="Akzent6 2 3 2" xfId="975" xr:uid="{00000000-0005-0000-0000-0000CE030000}"/>
    <cellStyle name="Akzent6 2 4" xfId="976" xr:uid="{00000000-0005-0000-0000-0000CF030000}"/>
    <cellStyle name="Akzent6 2 5" xfId="977" xr:uid="{00000000-0005-0000-0000-0000D0030000}"/>
    <cellStyle name="Akzent6 2 6" xfId="978" xr:uid="{00000000-0005-0000-0000-0000D1030000}"/>
    <cellStyle name="Akzent6 3" xfId="979" xr:uid="{00000000-0005-0000-0000-0000D2030000}"/>
    <cellStyle name="Akzent6 3 2" xfId="980" xr:uid="{00000000-0005-0000-0000-0000D3030000}"/>
    <cellStyle name="Akzent6 4" xfId="981" xr:uid="{00000000-0005-0000-0000-0000D4030000}"/>
    <cellStyle name="Ausgabe" xfId="982" builtinId="21" customBuiltin="1"/>
    <cellStyle name="Ausgabe 2" xfId="983" xr:uid="{00000000-0005-0000-0000-0000D6030000}"/>
    <cellStyle name="Ausgabe 2 2" xfId="984" xr:uid="{00000000-0005-0000-0000-0000D7030000}"/>
    <cellStyle name="Ausgabe 2 2 2" xfId="985" xr:uid="{00000000-0005-0000-0000-0000D8030000}"/>
    <cellStyle name="Ausgabe 2 2 3" xfId="986" xr:uid="{00000000-0005-0000-0000-0000D9030000}"/>
    <cellStyle name="Ausgabe 2 2 4" xfId="987" xr:uid="{00000000-0005-0000-0000-0000DA030000}"/>
    <cellStyle name="Ausgabe 2 3" xfId="988" xr:uid="{00000000-0005-0000-0000-0000DB030000}"/>
    <cellStyle name="Ausgabe 2 3 2" xfId="989" xr:uid="{00000000-0005-0000-0000-0000DC030000}"/>
    <cellStyle name="Ausgabe 2 4" xfId="990" xr:uid="{00000000-0005-0000-0000-0000DD030000}"/>
    <cellStyle name="Ausgabe 2 5" xfId="991" xr:uid="{00000000-0005-0000-0000-0000DE030000}"/>
    <cellStyle name="Ausgabe 2 6" xfId="992" xr:uid="{00000000-0005-0000-0000-0000DF030000}"/>
    <cellStyle name="Ausgabe 3" xfId="993" xr:uid="{00000000-0005-0000-0000-0000E0030000}"/>
    <cellStyle name="Ausgabe 3 2" xfId="994" xr:uid="{00000000-0005-0000-0000-0000E1030000}"/>
    <cellStyle name="Ausgabe 3 2 2" xfId="995" xr:uid="{00000000-0005-0000-0000-0000E2030000}"/>
    <cellStyle name="Ausgabe 3 3" xfId="996" xr:uid="{00000000-0005-0000-0000-0000E3030000}"/>
    <cellStyle name="Bad" xfId="997" xr:uid="{00000000-0005-0000-0000-0000E4030000}"/>
    <cellStyle name="Bad 2" xfId="998" xr:uid="{00000000-0005-0000-0000-0000E5030000}"/>
    <cellStyle name="Berechnung" xfId="999" builtinId="22" customBuiltin="1"/>
    <cellStyle name="Berechnung 2" xfId="1000" xr:uid="{00000000-0005-0000-0000-0000E7030000}"/>
    <cellStyle name="Berechnung 2 2" xfId="1001" xr:uid="{00000000-0005-0000-0000-0000E8030000}"/>
    <cellStyle name="Berechnung 2 2 2" xfId="1002" xr:uid="{00000000-0005-0000-0000-0000E9030000}"/>
    <cellStyle name="Berechnung 2 2 3" xfId="1003" xr:uid="{00000000-0005-0000-0000-0000EA030000}"/>
    <cellStyle name="Berechnung 2 2 4" xfId="1004" xr:uid="{00000000-0005-0000-0000-0000EB030000}"/>
    <cellStyle name="Berechnung 2 3" xfId="1005" xr:uid="{00000000-0005-0000-0000-0000EC030000}"/>
    <cellStyle name="Berechnung 2 3 2" xfId="1006" xr:uid="{00000000-0005-0000-0000-0000ED030000}"/>
    <cellStyle name="Berechnung 2 4" xfId="1007" xr:uid="{00000000-0005-0000-0000-0000EE030000}"/>
    <cellStyle name="Berechnung 2 5" xfId="1008" xr:uid="{00000000-0005-0000-0000-0000EF030000}"/>
    <cellStyle name="Berechnung 2 6" xfId="1009" xr:uid="{00000000-0005-0000-0000-0000F0030000}"/>
    <cellStyle name="Berechnung 3" xfId="1010" xr:uid="{00000000-0005-0000-0000-0000F1030000}"/>
    <cellStyle name="Berechnung 3 2" xfId="1011" xr:uid="{00000000-0005-0000-0000-0000F2030000}"/>
    <cellStyle name="Berechnung 3 2 2" xfId="1012" xr:uid="{00000000-0005-0000-0000-0000F3030000}"/>
    <cellStyle name="Berechnung 3 3" xfId="1013" xr:uid="{00000000-0005-0000-0000-0000F4030000}"/>
    <cellStyle name="Besuchter Hyperlink 2" xfId="1014" xr:uid="{00000000-0005-0000-0000-0000F5030000}"/>
    <cellStyle name="Besuchter Hyperlink 2 2" xfId="1015" xr:uid="{00000000-0005-0000-0000-0000F6030000}"/>
    <cellStyle name="Besuchter Hyperlink 3" xfId="1016" xr:uid="{00000000-0005-0000-0000-0000F7030000}"/>
    <cellStyle name="bin" xfId="1017" xr:uid="{00000000-0005-0000-0000-0000F8030000}"/>
    <cellStyle name="bin 2" xfId="1018" xr:uid="{00000000-0005-0000-0000-0000F9030000}"/>
    <cellStyle name="Calculation" xfId="1019" xr:uid="{00000000-0005-0000-0000-0000FA030000}"/>
    <cellStyle name="Calculation 2" xfId="1020" xr:uid="{00000000-0005-0000-0000-0000FB030000}"/>
    <cellStyle name="cell" xfId="1021" xr:uid="{00000000-0005-0000-0000-0000FC030000}"/>
    <cellStyle name="cell 2" xfId="1022" xr:uid="{00000000-0005-0000-0000-0000FD030000}"/>
    <cellStyle name="Check Cell" xfId="1023" xr:uid="{00000000-0005-0000-0000-0000FE030000}"/>
    <cellStyle name="Check Cell 2" xfId="1024" xr:uid="{00000000-0005-0000-0000-0000FF030000}"/>
    <cellStyle name="Col&amp;RowHeadings" xfId="1025" xr:uid="{00000000-0005-0000-0000-000000040000}"/>
    <cellStyle name="ColCodes" xfId="1026" xr:uid="{00000000-0005-0000-0000-000001040000}"/>
    <cellStyle name="ColTitles" xfId="1027" xr:uid="{00000000-0005-0000-0000-000002040000}"/>
    <cellStyle name="column" xfId="1028" xr:uid="{00000000-0005-0000-0000-000003040000}"/>
    <cellStyle name="Comma 2" xfId="1029" xr:uid="{00000000-0005-0000-0000-000004040000}"/>
    <cellStyle name="Comma 2 2" xfId="1030" xr:uid="{00000000-0005-0000-0000-000005040000}"/>
    <cellStyle name="DataEntryCells" xfId="1031" xr:uid="{00000000-0005-0000-0000-000006040000}"/>
    <cellStyle name="Dezimal [0] 2" xfId="1032" xr:uid="{00000000-0005-0000-0000-000007040000}"/>
    <cellStyle name="Dezimal 2" xfId="1033" xr:uid="{00000000-0005-0000-0000-000008040000}"/>
    <cellStyle name="Eingabe" xfId="1034" builtinId="20" customBuiltin="1"/>
    <cellStyle name="Eingabe 2" xfId="1035" xr:uid="{00000000-0005-0000-0000-00000A040000}"/>
    <cellStyle name="Eingabe 2 2" xfId="1036" xr:uid="{00000000-0005-0000-0000-00000B040000}"/>
    <cellStyle name="Eingabe 2 2 2" xfId="1037" xr:uid="{00000000-0005-0000-0000-00000C040000}"/>
    <cellStyle name="Eingabe 2 2 3" xfId="1038" xr:uid="{00000000-0005-0000-0000-00000D040000}"/>
    <cellStyle name="Eingabe 2 3" xfId="1039" xr:uid="{00000000-0005-0000-0000-00000E040000}"/>
    <cellStyle name="Eingabe 2 3 2" xfId="1040" xr:uid="{00000000-0005-0000-0000-00000F040000}"/>
    <cellStyle name="Eingabe 2 4" xfId="1041" xr:uid="{00000000-0005-0000-0000-000010040000}"/>
    <cellStyle name="Eingabe 2 5" xfId="1042" xr:uid="{00000000-0005-0000-0000-000011040000}"/>
    <cellStyle name="Eingabe 3" xfId="1043" xr:uid="{00000000-0005-0000-0000-000012040000}"/>
    <cellStyle name="Eingabe 3 2" xfId="1044" xr:uid="{00000000-0005-0000-0000-000013040000}"/>
    <cellStyle name="Eingabe 3 2 2" xfId="1045" xr:uid="{00000000-0005-0000-0000-000014040000}"/>
    <cellStyle name="Eingabe 3 3" xfId="1046" xr:uid="{00000000-0005-0000-0000-000015040000}"/>
    <cellStyle name="Eingabe 4" xfId="1047" xr:uid="{00000000-0005-0000-0000-000016040000}"/>
    <cellStyle name="Ergebnis" xfId="1048" builtinId="25" customBuiltin="1"/>
    <cellStyle name="Ergebnis 2" xfId="1049" xr:uid="{00000000-0005-0000-0000-000018040000}"/>
    <cellStyle name="Ergebnis 2 2" xfId="1050" xr:uid="{00000000-0005-0000-0000-000019040000}"/>
    <cellStyle name="Ergebnis 2 2 2" xfId="1051" xr:uid="{00000000-0005-0000-0000-00001A040000}"/>
    <cellStyle name="Ergebnis 2 2 3" xfId="1052" xr:uid="{00000000-0005-0000-0000-00001B040000}"/>
    <cellStyle name="Ergebnis 2 2 4" xfId="1053" xr:uid="{00000000-0005-0000-0000-00001C040000}"/>
    <cellStyle name="Ergebnis 2 3" xfId="1054" xr:uid="{00000000-0005-0000-0000-00001D040000}"/>
    <cellStyle name="Ergebnis 2 3 2" xfId="1055" xr:uid="{00000000-0005-0000-0000-00001E040000}"/>
    <cellStyle name="Ergebnis 2 3 3" xfId="1056" xr:uid="{00000000-0005-0000-0000-00001F040000}"/>
    <cellStyle name="Ergebnis 2 4" xfId="1057" xr:uid="{00000000-0005-0000-0000-000020040000}"/>
    <cellStyle name="Ergebnis 2 5" xfId="1058" xr:uid="{00000000-0005-0000-0000-000021040000}"/>
    <cellStyle name="Ergebnis 3" xfId="1059" xr:uid="{00000000-0005-0000-0000-000022040000}"/>
    <cellStyle name="Ergebnis 3 2" xfId="1060" xr:uid="{00000000-0005-0000-0000-000023040000}"/>
    <cellStyle name="Ergebnis 3 2 2" xfId="1061" xr:uid="{00000000-0005-0000-0000-000024040000}"/>
    <cellStyle name="Ergebnis 3 3" xfId="1062" xr:uid="{00000000-0005-0000-0000-000025040000}"/>
    <cellStyle name="Ergebnis 4" xfId="1063" xr:uid="{00000000-0005-0000-0000-000026040000}"/>
    <cellStyle name="Erklärender Text" xfId="1064" builtinId="53" customBuiltin="1"/>
    <cellStyle name="Erklärender Text 2" xfId="1065" xr:uid="{00000000-0005-0000-0000-000028040000}"/>
    <cellStyle name="Erklärender Text 2 2" xfId="1066" xr:uid="{00000000-0005-0000-0000-000029040000}"/>
    <cellStyle name="Erklärender Text 2 2 2" xfId="1067" xr:uid="{00000000-0005-0000-0000-00002A040000}"/>
    <cellStyle name="Erklärender Text 2 2 3" xfId="1068" xr:uid="{00000000-0005-0000-0000-00002B040000}"/>
    <cellStyle name="Erklärender Text 2 3" xfId="1069" xr:uid="{00000000-0005-0000-0000-00002C040000}"/>
    <cellStyle name="Erklärender Text 2 4" xfId="1070" xr:uid="{00000000-0005-0000-0000-00002D040000}"/>
    <cellStyle name="Erklärender Text 2 5" xfId="1071" xr:uid="{00000000-0005-0000-0000-00002E040000}"/>
    <cellStyle name="Erklärender Text 2 6" xfId="1072" xr:uid="{00000000-0005-0000-0000-00002F040000}"/>
    <cellStyle name="Erklärender Text 3" xfId="1073" xr:uid="{00000000-0005-0000-0000-000030040000}"/>
    <cellStyle name="Erklärender Text 3 2" xfId="1074" xr:uid="{00000000-0005-0000-0000-000031040000}"/>
    <cellStyle name="Erklärender Text 3 2 2" xfId="1075" xr:uid="{00000000-0005-0000-0000-000032040000}"/>
    <cellStyle name="Erklärender Text 3 3" xfId="1076" xr:uid="{00000000-0005-0000-0000-000033040000}"/>
    <cellStyle name="Euro" xfId="1077" xr:uid="{00000000-0005-0000-0000-000034040000}"/>
    <cellStyle name="Explanatory Text" xfId="1078" xr:uid="{00000000-0005-0000-0000-000035040000}"/>
    <cellStyle name="Explanatory Text 2" xfId="1079" xr:uid="{00000000-0005-0000-0000-000036040000}"/>
    <cellStyle name="formula" xfId="1080" xr:uid="{00000000-0005-0000-0000-000037040000}"/>
    <cellStyle name="gap" xfId="1081" xr:uid="{00000000-0005-0000-0000-000038040000}"/>
    <cellStyle name="Good" xfId="1082" xr:uid="{00000000-0005-0000-0000-000039040000}"/>
    <cellStyle name="Good 2" xfId="1083" xr:uid="{00000000-0005-0000-0000-00003A040000}"/>
    <cellStyle name="GreyBackground" xfId="1084" xr:uid="{00000000-0005-0000-0000-00003B040000}"/>
    <cellStyle name="Gut" xfId="1085" builtinId="26" customBuiltin="1"/>
    <cellStyle name="Gut 2" xfId="1086" xr:uid="{00000000-0005-0000-0000-00003D040000}"/>
    <cellStyle name="Gut 2 2" xfId="1087" xr:uid="{00000000-0005-0000-0000-00003E040000}"/>
    <cellStyle name="Gut 2 2 2" xfId="1088" xr:uid="{00000000-0005-0000-0000-00003F040000}"/>
    <cellStyle name="Gut 2 2 3" xfId="1089" xr:uid="{00000000-0005-0000-0000-000040040000}"/>
    <cellStyle name="Gut 2 3" xfId="1090" xr:uid="{00000000-0005-0000-0000-000041040000}"/>
    <cellStyle name="Gut 2 3 2" xfId="1091" xr:uid="{00000000-0005-0000-0000-000042040000}"/>
    <cellStyle name="Gut 2 4" xfId="1092" xr:uid="{00000000-0005-0000-0000-000043040000}"/>
    <cellStyle name="Gut 2 5" xfId="1093" xr:uid="{00000000-0005-0000-0000-000044040000}"/>
    <cellStyle name="Gut 3" xfId="1094" xr:uid="{00000000-0005-0000-0000-000045040000}"/>
    <cellStyle name="Gut 3 2" xfId="1095" xr:uid="{00000000-0005-0000-0000-000046040000}"/>
    <cellStyle name="Gut 3 2 2" xfId="1096" xr:uid="{00000000-0005-0000-0000-000047040000}"/>
    <cellStyle name="Gut 3 3" xfId="1097" xr:uid="{00000000-0005-0000-0000-000048040000}"/>
    <cellStyle name="Gut 4" xfId="1098" xr:uid="{00000000-0005-0000-0000-000049040000}"/>
    <cellStyle name="Heading 1" xfId="1099" xr:uid="{00000000-0005-0000-0000-00004A040000}"/>
    <cellStyle name="Heading 1 2" xfId="1100" xr:uid="{00000000-0005-0000-0000-00004B040000}"/>
    <cellStyle name="Heading 2" xfId="1101" xr:uid="{00000000-0005-0000-0000-00004C040000}"/>
    <cellStyle name="Heading 2 2" xfId="1102" xr:uid="{00000000-0005-0000-0000-00004D040000}"/>
    <cellStyle name="Heading 3" xfId="1103" xr:uid="{00000000-0005-0000-0000-00004E040000}"/>
    <cellStyle name="Heading 3 2" xfId="1104" xr:uid="{00000000-0005-0000-0000-00004F040000}"/>
    <cellStyle name="Heading 4" xfId="1105" xr:uid="{00000000-0005-0000-0000-000050040000}"/>
    <cellStyle name="Heading 4 2" xfId="1106" xr:uid="{00000000-0005-0000-0000-000051040000}"/>
    <cellStyle name="Hyperlink 2" xfId="1107" xr:uid="{00000000-0005-0000-0000-000052040000}"/>
    <cellStyle name="Hyperlink 2 2" xfId="1108" xr:uid="{00000000-0005-0000-0000-000053040000}"/>
    <cellStyle name="Hyperlink 2 2 2" xfId="1109" xr:uid="{00000000-0005-0000-0000-000054040000}"/>
    <cellStyle name="Hyperlink 2 3" xfId="1110" xr:uid="{00000000-0005-0000-0000-000055040000}"/>
    <cellStyle name="Hyperlink 2 4" xfId="1111" xr:uid="{00000000-0005-0000-0000-000056040000}"/>
    <cellStyle name="Hyperlink 2 5" xfId="1112" xr:uid="{00000000-0005-0000-0000-000057040000}"/>
    <cellStyle name="Hyperlink 2 6" xfId="1113" xr:uid="{00000000-0005-0000-0000-000058040000}"/>
    <cellStyle name="Hyperlink 3" xfId="1114" xr:uid="{00000000-0005-0000-0000-000059040000}"/>
    <cellStyle name="Hyperlink 3 2" xfId="1115" xr:uid="{00000000-0005-0000-0000-00005A040000}"/>
    <cellStyle name="Hyperlink 3 2 2" xfId="1116" xr:uid="{00000000-0005-0000-0000-00005B040000}"/>
    <cellStyle name="Hyperlink 4" xfId="1117" xr:uid="{00000000-0005-0000-0000-00005C040000}"/>
    <cellStyle name="Hyperlink 4 2" xfId="1118" xr:uid="{00000000-0005-0000-0000-00005D040000}"/>
    <cellStyle name="Hyperlink 4 3" xfId="1119" xr:uid="{00000000-0005-0000-0000-00005E040000}"/>
    <cellStyle name="Hyperlink 4 3 2" xfId="1120" xr:uid="{00000000-0005-0000-0000-00005F040000}"/>
    <cellStyle name="Hyperlink 4 3 3" xfId="1121" xr:uid="{00000000-0005-0000-0000-000060040000}"/>
    <cellStyle name="Hyperlink 4 4" xfId="1122" xr:uid="{00000000-0005-0000-0000-000061040000}"/>
    <cellStyle name="Hyperlink 5" xfId="1123" xr:uid="{00000000-0005-0000-0000-000062040000}"/>
    <cellStyle name="Hyperlink 5 2" xfId="1124" xr:uid="{00000000-0005-0000-0000-000063040000}"/>
    <cellStyle name="Hyperlink 5 2 2" xfId="1125" xr:uid="{00000000-0005-0000-0000-000064040000}"/>
    <cellStyle name="Hyperlink 5 3" xfId="1126" xr:uid="{00000000-0005-0000-0000-000065040000}"/>
    <cellStyle name="Hyperlink 5 4" xfId="1127" xr:uid="{00000000-0005-0000-0000-000066040000}"/>
    <cellStyle name="Hyperlink 5 5" xfId="1128" xr:uid="{00000000-0005-0000-0000-000067040000}"/>
    <cellStyle name="Hyperlink 6" xfId="1129" xr:uid="{00000000-0005-0000-0000-000068040000}"/>
    <cellStyle name="Hyperlink 6 2" xfId="1130" xr:uid="{00000000-0005-0000-0000-000069040000}"/>
    <cellStyle name="Input" xfId="1131" xr:uid="{00000000-0005-0000-0000-00006A040000}"/>
    <cellStyle name="Input 2" xfId="1132" xr:uid="{00000000-0005-0000-0000-00006B040000}"/>
    <cellStyle name="ISC" xfId="1133" xr:uid="{00000000-0005-0000-0000-00006C040000}"/>
    <cellStyle name="Komma 2" xfId="1134" xr:uid="{00000000-0005-0000-0000-00006D040000}"/>
    <cellStyle name="Komma 2 2" xfId="1135" xr:uid="{00000000-0005-0000-0000-00006E040000}"/>
    <cellStyle name="Komma 2 2 2" xfId="1136" xr:uid="{00000000-0005-0000-0000-00006F040000}"/>
    <cellStyle name="Komma 2 2 2 2" xfId="1137" xr:uid="{00000000-0005-0000-0000-000070040000}"/>
    <cellStyle name="Komma 2 2 3" xfId="1138" xr:uid="{00000000-0005-0000-0000-000071040000}"/>
    <cellStyle name="Komma 2 3" xfId="1139" xr:uid="{00000000-0005-0000-0000-000072040000}"/>
    <cellStyle name="Komma 2 3 2" xfId="1140" xr:uid="{00000000-0005-0000-0000-000073040000}"/>
    <cellStyle name="Komma 2 3 2 2" xfId="1141" xr:uid="{00000000-0005-0000-0000-000074040000}"/>
    <cellStyle name="Komma 2 3 3" xfId="1142" xr:uid="{00000000-0005-0000-0000-000075040000}"/>
    <cellStyle name="Komma 2 4" xfId="1143" xr:uid="{00000000-0005-0000-0000-000076040000}"/>
    <cellStyle name="Komma 26" xfId="1144" xr:uid="{00000000-0005-0000-0000-000077040000}"/>
    <cellStyle name="Komma 3" xfId="1145" xr:uid="{00000000-0005-0000-0000-000078040000}"/>
    <cellStyle name="Komma 3 2" xfId="1146" xr:uid="{00000000-0005-0000-0000-000079040000}"/>
    <cellStyle name="Komma 3 2 2" xfId="1147" xr:uid="{00000000-0005-0000-0000-00007A040000}"/>
    <cellStyle name="Komma 3 2 2 2" xfId="1148" xr:uid="{00000000-0005-0000-0000-00007B040000}"/>
    <cellStyle name="Komma 3 3" xfId="1149" xr:uid="{00000000-0005-0000-0000-00007C040000}"/>
    <cellStyle name="Komma 3 3 2" xfId="1150" xr:uid="{00000000-0005-0000-0000-00007D040000}"/>
    <cellStyle name="Komma 3 3 2 2" xfId="1151" xr:uid="{00000000-0005-0000-0000-00007E040000}"/>
    <cellStyle name="Komma 3 4" xfId="1152" xr:uid="{00000000-0005-0000-0000-00007F040000}"/>
    <cellStyle name="Komma 3 4 2" xfId="1153" xr:uid="{00000000-0005-0000-0000-000080040000}"/>
    <cellStyle name="Komma 3 4 2 2" xfId="1154" xr:uid="{00000000-0005-0000-0000-000081040000}"/>
    <cellStyle name="Komma 3 4 3" xfId="1155" xr:uid="{00000000-0005-0000-0000-000082040000}"/>
    <cellStyle name="Komma 3 5" xfId="1156" xr:uid="{00000000-0005-0000-0000-000083040000}"/>
    <cellStyle name="Komma 3 6" xfId="1157" xr:uid="{00000000-0005-0000-0000-000084040000}"/>
    <cellStyle name="Komma 4" xfId="1158" xr:uid="{00000000-0005-0000-0000-000085040000}"/>
    <cellStyle name="Komma 4 2" xfId="1159" xr:uid="{00000000-0005-0000-0000-000086040000}"/>
    <cellStyle name="Komma 4 3" xfId="1160" xr:uid="{00000000-0005-0000-0000-000087040000}"/>
    <cellStyle name="Komma 5" xfId="1161" xr:uid="{00000000-0005-0000-0000-000088040000}"/>
    <cellStyle name="Komma 5 2" xfId="1162" xr:uid="{00000000-0005-0000-0000-000089040000}"/>
    <cellStyle name="Komma 6" xfId="1163" xr:uid="{00000000-0005-0000-0000-00008A040000}"/>
    <cellStyle name="level1a" xfId="1164" xr:uid="{00000000-0005-0000-0000-00008B040000}"/>
    <cellStyle name="level1a 2" xfId="1165" xr:uid="{00000000-0005-0000-0000-00008C040000}"/>
    <cellStyle name="level2" xfId="1166" xr:uid="{00000000-0005-0000-0000-00008D040000}"/>
    <cellStyle name="level2a" xfId="1167" xr:uid="{00000000-0005-0000-0000-00008E040000}"/>
    <cellStyle name="level3" xfId="1168" xr:uid="{00000000-0005-0000-0000-00008F040000}"/>
    <cellStyle name="level3 2" xfId="1169" xr:uid="{00000000-0005-0000-0000-000090040000}"/>
    <cellStyle name="Lien hypertexte 2" xfId="1170" xr:uid="{00000000-0005-0000-0000-000091040000}"/>
    <cellStyle name="Link 2" xfId="2438" xr:uid="{E6254CD2-B380-4431-86A2-BF5FB3F881A0}"/>
    <cellStyle name="Linked Cell" xfId="1171" xr:uid="{00000000-0005-0000-0000-000092040000}"/>
    <cellStyle name="Linked Cell 2" xfId="1172" xr:uid="{00000000-0005-0000-0000-000093040000}"/>
    <cellStyle name="Migliaia (0)_conti99" xfId="1173" xr:uid="{00000000-0005-0000-0000-000094040000}"/>
    <cellStyle name="Neutral" xfId="1174" builtinId="28" customBuiltin="1"/>
    <cellStyle name="Neutral 2" xfId="1175" xr:uid="{00000000-0005-0000-0000-000096040000}"/>
    <cellStyle name="Neutral 2 2" xfId="1176" xr:uid="{00000000-0005-0000-0000-000097040000}"/>
    <cellStyle name="Neutral 2 2 2" xfId="1177" xr:uid="{00000000-0005-0000-0000-000098040000}"/>
    <cellStyle name="Neutral 2 2 2 2" xfId="1178" xr:uid="{00000000-0005-0000-0000-000099040000}"/>
    <cellStyle name="Neutral 2 2 3" xfId="1179" xr:uid="{00000000-0005-0000-0000-00009A040000}"/>
    <cellStyle name="Neutral 2 3" xfId="1180" xr:uid="{00000000-0005-0000-0000-00009B040000}"/>
    <cellStyle name="Neutral 2 3 2" xfId="1181" xr:uid="{00000000-0005-0000-0000-00009C040000}"/>
    <cellStyle name="Neutral 2 4" xfId="1182" xr:uid="{00000000-0005-0000-0000-00009D040000}"/>
    <cellStyle name="Neutral 3" xfId="1183" xr:uid="{00000000-0005-0000-0000-00009E040000}"/>
    <cellStyle name="Neutral 3 2" xfId="1184" xr:uid="{00000000-0005-0000-0000-00009F040000}"/>
    <cellStyle name="Neutral 3 2 2" xfId="1185" xr:uid="{00000000-0005-0000-0000-0000A0040000}"/>
    <cellStyle name="Neutral 3 3" xfId="1186" xr:uid="{00000000-0005-0000-0000-0000A1040000}"/>
    <cellStyle name="Neutral 3 4" xfId="1187" xr:uid="{00000000-0005-0000-0000-0000A2040000}"/>
    <cellStyle name="Neutral 3 5" xfId="1188" xr:uid="{00000000-0005-0000-0000-0000A3040000}"/>
    <cellStyle name="Neutral 4" xfId="1189" xr:uid="{00000000-0005-0000-0000-0000A4040000}"/>
    <cellStyle name="Normal 10" xfId="1190" xr:uid="{00000000-0005-0000-0000-0000A5040000}"/>
    <cellStyle name="Normal 10 2" xfId="1191" xr:uid="{00000000-0005-0000-0000-0000A6040000}"/>
    <cellStyle name="Normal 10 2 2" xfId="1192" xr:uid="{00000000-0005-0000-0000-0000A7040000}"/>
    <cellStyle name="Normal 10 2 2 2" xfId="1193" xr:uid="{00000000-0005-0000-0000-0000A8040000}"/>
    <cellStyle name="Normal 10 2 3" xfId="1194" xr:uid="{00000000-0005-0000-0000-0000A9040000}"/>
    <cellStyle name="Normal 10 3" xfId="1195" xr:uid="{00000000-0005-0000-0000-0000AA040000}"/>
    <cellStyle name="Normal 10 3 2" xfId="1196" xr:uid="{00000000-0005-0000-0000-0000AB040000}"/>
    <cellStyle name="Normal 10 4" xfId="1197" xr:uid="{00000000-0005-0000-0000-0000AC040000}"/>
    <cellStyle name="Normal 11" xfId="1198" xr:uid="{00000000-0005-0000-0000-0000AD040000}"/>
    <cellStyle name="Normal 11 2" xfId="1199" xr:uid="{00000000-0005-0000-0000-0000AE040000}"/>
    <cellStyle name="Normal 12" xfId="1200" xr:uid="{00000000-0005-0000-0000-0000AF040000}"/>
    <cellStyle name="Normal 12 2" xfId="1201" xr:uid="{00000000-0005-0000-0000-0000B0040000}"/>
    <cellStyle name="Normal 13" xfId="1202" xr:uid="{00000000-0005-0000-0000-0000B1040000}"/>
    <cellStyle name="Normal 14" xfId="1203" xr:uid="{00000000-0005-0000-0000-0000B2040000}"/>
    <cellStyle name="Normal 15" xfId="1204" xr:uid="{00000000-0005-0000-0000-0000B3040000}"/>
    <cellStyle name="Normal 16" xfId="1205" xr:uid="{00000000-0005-0000-0000-0000B4040000}"/>
    <cellStyle name="Normal 17" xfId="1206" xr:uid="{00000000-0005-0000-0000-0000B5040000}"/>
    <cellStyle name="Normal 18" xfId="1207" xr:uid="{00000000-0005-0000-0000-0000B6040000}"/>
    <cellStyle name="Normal 2" xfId="1208" xr:uid="{00000000-0005-0000-0000-0000B7040000}"/>
    <cellStyle name="Normal 2 2" xfId="1209" xr:uid="{00000000-0005-0000-0000-0000B8040000}"/>
    <cellStyle name="Normal 2 2 2" xfId="1210" xr:uid="{00000000-0005-0000-0000-0000B9040000}"/>
    <cellStyle name="Normal 2 2 3" xfId="1211" xr:uid="{00000000-0005-0000-0000-0000BA040000}"/>
    <cellStyle name="Normal 2 3" xfId="1212" xr:uid="{00000000-0005-0000-0000-0000BB040000}"/>
    <cellStyle name="Normal 2 3 2" xfId="1213" xr:uid="{00000000-0005-0000-0000-0000BC040000}"/>
    <cellStyle name="Normal 2 4" xfId="1214" xr:uid="{00000000-0005-0000-0000-0000BD040000}"/>
    <cellStyle name="Normal 2 4 2" xfId="1215" xr:uid="{00000000-0005-0000-0000-0000BE040000}"/>
    <cellStyle name="Normal 2 5" xfId="1216" xr:uid="{00000000-0005-0000-0000-0000BF040000}"/>
    <cellStyle name="Normal 2 6" xfId="1217" xr:uid="{00000000-0005-0000-0000-0000C0040000}"/>
    <cellStyle name="Normal 2_AUG_TabChap2" xfId="1218" xr:uid="{00000000-0005-0000-0000-0000C1040000}"/>
    <cellStyle name="Normal 3" xfId="1219" xr:uid="{00000000-0005-0000-0000-0000C2040000}"/>
    <cellStyle name="Normal 3 2" xfId="1220" xr:uid="{00000000-0005-0000-0000-0000C3040000}"/>
    <cellStyle name="Normal 3 2 2" xfId="1221" xr:uid="{00000000-0005-0000-0000-0000C4040000}"/>
    <cellStyle name="Normal 3 3" xfId="1222" xr:uid="{00000000-0005-0000-0000-0000C5040000}"/>
    <cellStyle name="Normal 3 3 2" xfId="1223" xr:uid="{00000000-0005-0000-0000-0000C6040000}"/>
    <cellStyle name="Normal 3 3 3" xfId="1224" xr:uid="{00000000-0005-0000-0000-0000C7040000}"/>
    <cellStyle name="Normal 3 4" xfId="1225" xr:uid="{00000000-0005-0000-0000-0000C8040000}"/>
    <cellStyle name="Normal 3 5" xfId="1226" xr:uid="{00000000-0005-0000-0000-0000C9040000}"/>
    <cellStyle name="Normal 4" xfId="1227" xr:uid="{00000000-0005-0000-0000-0000CA040000}"/>
    <cellStyle name="Normal 4 2" xfId="1228" xr:uid="{00000000-0005-0000-0000-0000CB040000}"/>
    <cellStyle name="Normal 4 2 2" xfId="1229" xr:uid="{00000000-0005-0000-0000-0000CC040000}"/>
    <cellStyle name="Normal 4 3" xfId="1230" xr:uid="{00000000-0005-0000-0000-0000CD040000}"/>
    <cellStyle name="Normal 4 3 2" xfId="1231" xr:uid="{00000000-0005-0000-0000-0000CE040000}"/>
    <cellStyle name="Normal 4 4" xfId="1232" xr:uid="{00000000-0005-0000-0000-0000CF040000}"/>
    <cellStyle name="Normal 4 5" xfId="1233" xr:uid="{00000000-0005-0000-0000-0000D0040000}"/>
    <cellStyle name="Normal 5" xfId="1234" xr:uid="{00000000-0005-0000-0000-0000D1040000}"/>
    <cellStyle name="Normal 5 2" xfId="1235" xr:uid="{00000000-0005-0000-0000-0000D2040000}"/>
    <cellStyle name="Normal 6" xfId="1236" xr:uid="{00000000-0005-0000-0000-0000D3040000}"/>
    <cellStyle name="Normal 6 2" xfId="1237" xr:uid="{00000000-0005-0000-0000-0000D4040000}"/>
    <cellStyle name="Normal 7" xfId="1238" xr:uid="{00000000-0005-0000-0000-0000D5040000}"/>
    <cellStyle name="Normal 7 2" xfId="1239" xr:uid="{00000000-0005-0000-0000-0000D6040000}"/>
    <cellStyle name="Normal 7 2 2" xfId="1240" xr:uid="{00000000-0005-0000-0000-0000D7040000}"/>
    <cellStyle name="Normal 7 2 2 2" xfId="1241" xr:uid="{00000000-0005-0000-0000-0000D8040000}"/>
    <cellStyle name="Normal 7 2 3" xfId="1242" xr:uid="{00000000-0005-0000-0000-0000D9040000}"/>
    <cellStyle name="Normal 7 3" xfId="1243" xr:uid="{00000000-0005-0000-0000-0000DA040000}"/>
    <cellStyle name="Normal 7 3 2" xfId="1244" xr:uid="{00000000-0005-0000-0000-0000DB040000}"/>
    <cellStyle name="Normal 7 4" xfId="1245" xr:uid="{00000000-0005-0000-0000-0000DC040000}"/>
    <cellStyle name="Normal 7 5" xfId="1246" xr:uid="{00000000-0005-0000-0000-0000DD040000}"/>
    <cellStyle name="Normal 8" xfId="1247" xr:uid="{00000000-0005-0000-0000-0000DE040000}"/>
    <cellStyle name="Normal 8 2" xfId="1248" xr:uid="{00000000-0005-0000-0000-0000DF040000}"/>
    <cellStyle name="Normal 8 2 2" xfId="1249" xr:uid="{00000000-0005-0000-0000-0000E0040000}"/>
    <cellStyle name="Normal 8 2 2 2" xfId="1250" xr:uid="{00000000-0005-0000-0000-0000E1040000}"/>
    <cellStyle name="Normal 8 2 3" xfId="1251" xr:uid="{00000000-0005-0000-0000-0000E2040000}"/>
    <cellStyle name="Normal 8 3" xfId="1252" xr:uid="{00000000-0005-0000-0000-0000E3040000}"/>
    <cellStyle name="Normal 8 3 2" xfId="1253" xr:uid="{00000000-0005-0000-0000-0000E4040000}"/>
    <cellStyle name="Normal 8 4" xfId="1254" xr:uid="{00000000-0005-0000-0000-0000E5040000}"/>
    <cellStyle name="Normal 9" xfId="1255" xr:uid="{00000000-0005-0000-0000-0000E6040000}"/>
    <cellStyle name="Normal 9 2" xfId="1256" xr:uid="{00000000-0005-0000-0000-0000E7040000}"/>
    <cellStyle name="Normal 9 2 2" xfId="1257" xr:uid="{00000000-0005-0000-0000-0000E8040000}"/>
    <cellStyle name="Normal 9 2 2 2" xfId="1258" xr:uid="{00000000-0005-0000-0000-0000E9040000}"/>
    <cellStyle name="Normal 9 2 3" xfId="1259" xr:uid="{00000000-0005-0000-0000-0000EA040000}"/>
    <cellStyle name="Normal 9 3" xfId="1260" xr:uid="{00000000-0005-0000-0000-0000EB040000}"/>
    <cellStyle name="Normal 9 3 2" xfId="1261" xr:uid="{00000000-0005-0000-0000-0000EC040000}"/>
    <cellStyle name="Normal 9 4" xfId="1262" xr:uid="{00000000-0005-0000-0000-0000ED040000}"/>
    <cellStyle name="Normal_0212-07" xfId="1263" xr:uid="{00000000-0005-0000-0000-0000EE040000}"/>
    <cellStyle name="Note" xfId="1264" xr:uid="{00000000-0005-0000-0000-0000EF040000}"/>
    <cellStyle name="Note 2" xfId="1265" xr:uid="{00000000-0005-0000-0000-0000F0040000}"/>
    <cellStyle name="Notiz 2" xfId="1266" xr:uid="{00000000-0005-0000-0000-0000F1040000}"/>
    <cellStyle name="Notiz 2 2" xfId="1267" xr:uid="{00000000-0005-0000-0000-0000F2040000}"/>
    <cellStyle name="Notiz 2 2 2" xfId="1268" xr:uid="{00000000-0005-0000-0000-0000F3040000}"/>
    <cellStyle name="Notiz 2 2 2 2" xfId="1269" xr:uid="{00000000-0005-0000-0000-0000F4040000}"/>
    <cellStyle name="Notiz 2 2 3" xfId="1270" xr:uid="{00000000-0005-0000-0000-0000F5040000}"/>
    <cellStyle name="Notiz 2 2 4" xfId="1271" xr:uid="{00000000-0005-0000-0000-0000F6040000}"/>
    <cellStyle name="Notiz 2 3" xfId="1272" xr:uid="{00000000-0005-0000-0000-0000F7040000}"/>
    <cellStyle name="Notiz 2 3 2" xfId="1273" xr:uid="{00000000-0005-0000-0000-0000F8040000}"/>
    <cellStyle name="Notiz 2 3 3" xfId="1274" xr:uid="{00000000-0005-0000-0000-0000F9040000}"/>
    <cellStyle name="Notiz 2 3 4" xfId="1275" xr:uid="{00000000-0005-0000-0000-0000FA040000}"/>
    <cellStyle name="Notiz 2 3 5" xfId="1276" xr:uid="{00000000-0005-0000-0000-0000FB040000}"/>
    <cellStyle name="Notiz 2 3 6" xfId="1277" xr:uid="{00000000-0005-0000-0000-0000FC040000}"/>
    <cellStyle name="Notiz 2 3 7" xfId="1278" xr:uid="{00000000-0005-0000-0000-0000FD040000}"/>
    <cellStyle name="Notiz 2 4" xfId="1279" xr:uid="{00000000-0005-0000-0000-0000FE040000}"/>
    <cellStyle name="Notiz 2 4 2" xfId="1280" xr:uid="{00000000-0005-0000-0000-0000FF040000}"/>
    <cellStyle name="Notiz 3" xfId="1281" xr:uid="{00000000-0005-0000-0000-000000050000}"/>
    <cellStyle name="Notiz 3 10" xfId="1282" xr:uid="{00000000-0005-0000-0000-000001050000}"/>
    <cellStyle name="Notiz 3 11" xfId="1283" xr:uid="{00000000-0005-0000-0000-000002050000}"/>
    <cellStyle name="Notiz 3 12" xfId="1284" xr:uid="{00000000-0005-0000-0000-000003050000}"/>
    <cellStyle name="Notiz 3 13" xfId="1285" xr:uid="{00000000-0005-0000-0000-000004050000}"/>
    <cellStyle name="Notiz 3 14" xfId="1286" xr:uid="{00000000-0005-0000-0000-000005050000}"/>
    <cellStyle name="Notiz 3 2" xfId="1287" xr:uid="{00000000-0005-0000-0000-000006050000}"/>
    <cellStyle name="Notiz 3 2 2" xfId="1288" xr:uid="{00000000-0005-0000-0000-000007050000}"/>
    <cellStyle name="Notiz 3 2 2 2" xfId="1289" xr:uid="{00000000-0005-0000-0000-000008050000}"/>
    <cellStyle name="Notiz 3 2 2 3" xfId="1290" xr:uid="{00000000-0005-0000-0000-000009050000}"/>
    <cellStyle name="Notiz 3 2 2 4" xfId="1291" xr:uid="{00000000-0005-0000-0000-00000A050000}"/>
    <cellStyle name="Notiz 3 2 3" xfId="1292" xr:uid="{00000000-0005-0000-0000-00000B050000}"/>
    <cellStyle name="Notiz 3 2 3 2" xfId="1293" xr:uid="{00000000-0005-0000-0000-00000C050000}"/>
    <cellStyle name="Notiz 3 2 3 3" xfId="1294" xr:uid="{00000000-0005-0000-0000-00000D050000}"/>
    <cellStyle name="Notiz 3 2 4" xfId="1295" xr:uid="{00000000-0005-0000-0000-00000E050000}"/>
    <cellStyle name="Notiz 3 2 5" xfId="1296" xr:uid="{00000000-0005-0000-0000-00000F050000}"/>
    <cellStyle name="Notiz 3 2 6" xfId="1297" xr:uid="{00000000-0005-0000-0000-000010050000}"/>
    <cellStyle name="Notiz 3 2 7" xfId="1298" xr:uid="{00000000-0005-0000-0000-000011050000}"/>
    <cellStyle name="Notiz 3 2 8" xfId="1299" xr:uid="{00000000-0005-0000-0000-000012050000}"/>
    <cellStyle name="Notiz 3 2 9" xfId="1300" xr:uid="{00000000-0005-0000-0000-000013050000}"/>
    <cellStyle name="Notiz 3 3" xfId="1301" xr:uid="{00000000-0005-0000-0000-000014050000}"/>
    <cellStyle name="Notiz 3 3 2" xfId="1302" xr:uid="{00000000-0005-0000-0000-000015050000}"/>
    <cellStyle name="Notiz 3 3 2 2" xfId="1303" xr:uid="{00000000-0005-0000-0000-000016050000}"/>
    <cellStyle name="Notiz 3 3 2 3" xfId="1304" xr:uid="{00000000-0005-0000-0000-000017050000}"/>
    <cellStyle name="Notiz 3 3 2 4" xfId="1305" xr:uid="{00000000-0005-0000-0000-000018050000}"/>
    <cellStyle name="Notiz 3 3 3" xfId="1306" xr:uid="{00000000-0005-0000-0000-000019050000}"/>
    <cellStyle name="Notiz 3 3 3 2" xfId="1307" xr:uid="{00000000-0005-0000-0000-00001A050000}"/>
    <cellStyle name="Notiz 3 3 4" xfId="1308" xr:uid="{00000000-0005-0000-0000-00001B050000}"/>
    <cellStyle name="Notiz 3 3 5" xfId="1309" xr:uid="{00000000-0005-0000-0000-00001C050000}"/>
    <cellStyle name="Notiz 3 3 6" xfId="1310" xr:uid="{00000000-0005-0000-0000-00001D050000}"/>
    <cellStyle name="Notiz 3 3 7" xfId="1311" xr:uid="{00000000-0005-0000-0000-00001E050000}"/>
    <cellStyle name="Notiz 3 3 8" xfId="1312" xr:uid="{00000000-0005-0000-0000-00001F050000}"/>
    <cellStyle name="Notiz 3 3 9" xfId="1313" xr:uid="{00000000-0005-0000-0000-000020050000}"/>
    <cellStyle name="Notiz 3 4" xfId="1314" xr:uid="{00000000-0005-0000-0000-000021050000}"/>
    <cellStyle name="Notiz 3 4 2" xfId="1315" xr:uid="{00000000-0005-0000-0000-000022050000}"/>
    <cellStyle name="Notiz 3 4 3" xfId="1316" xr:uid="{00000000-0005-0000-0000-000023050000}"/>
    <cellStyle name="Notiz 3 4 4" xfId="1317" xr:uid="{00000000-0005-0000-0000-000024050000}"/>
    <cellStyle name="Notiz 3 4 5" xfId="1318" xr:uid="{00000000-0005-0000-0000-000025050000}"/>
    <cellStyle name="Notiz 3 4 6" xfId="1319" xr:uid="{00000000-0005-0000-0000-000026050000}"/>
    <cellStyle name="Notiz 3 4 7" xfId="1320" xr:uid="{00000000-0005-0000-0000-000027050000}"/>
    <cellStyle name="Notiz 3 5" xfId="1321" xr:uid="{00000000-0005-0000-0000-000028050000}"/>
    <cellStyle name="Notiz 3 5 2" xfId="1322" xr:uid="{00000000-0005-0000-0000-000029050000}"/>
    <cellStyle name="Notiz 3 5 3" xfId="1323" xr:uid="{00000000-0005-0000-0000-00002A050000}"/>
    <cellStyle name="Notiz 3 5 4" xfId="1324" xr:uid="{00000000-0005-0000-0000-00002B050000}"/>
    <cellStyle name="Notiz 3 5 5" xfId="1325" xr:uid="{00000000-0005-0000-0000-00002C050000}"/>
    <cellStyle name="Notiz 3 5 6" xfId="1326" xr:uid="{00000000-0005-0000-0000-00002D050000}"/>
    <cellStyle name="Notiz 3 6" xfId="1327" xr:uid="{00000000-0005-0000-0000-00002E050000}"/>
    <cellStyle name="Notiz 3 6 2" xfId="1328" xr:uid="{00000000-0005-0000-0000-00002F050000}"/>
    <cellStyle name="Notiz 3 6 3" xfId="1329" xr:uid="{00000000-0005-0000-0000-000030050000}"/>
    <cellStyle name="Notiz 3 6 4" xfId="1330" xr:uid="{00000000-0005-0000-0000-000031050000}"/>
    <cellStyle name="Notiz 3 7" xfId="1331" xr:uid="{00000000-0005-0000-0000-000032050000}"/>
    <cellStyle name="Notiz 3 7 2" xfId="1332" xr:uid="{00000000-0005-0000-0000-000033050000}"/>
    <cellStyle name="Notiz 3 8" xfId="1333" xr:uid="{00000000-0005-0000-0000-000034050000}"/>
    <cellStyle name="Notiz 3 9" xfId="1334" xr:uid="{00000000-0005-0000-0000-000035050000}"/>
    <cellStyle name="Notiz 4" xfId="1335" xr:uid="{00000000-0005-0000-0000-000036050000}"/>
    <cellStyle name="Notiz 4 2" xfId="1336" xr:uid="{00000000-0005-0000-0000-000037050000}"/>
    <cellStyle name="Notiz 4 3" xfId="1337" xr:uid="{00000000-0005-0000-0000-000038050000}"/>
    <cellStyle name="Notiz 4 4" xfId="1338" xr:uid="{00000000-0005-0000-0000-000039050000}"/>
    <cellStyle name="Notiz 5" xfId="1339" xr:uid="{00000000-0005-0000-0000-00003A050000}"/>
    <cellStyle name="Notiz 5 2" xfId="1340" xr:uid="{00000000-0005-0000-0000-00003B050000}"/>
    <cellStyle name="Notiz 5 3" xfId="1341" xr:uid="{00000000-0005-0000-0000-00003C050000}"/>
    <cellStyle name="Notiz 6" xfId="1342" xr:uid="{00000000-0005-0000-0000-00003D050000}"/>
    <cellStyle name="Notiz 6 2" xfId="1343" xr:uid="{00000000-0005-0000-0000-00003E050000}"/>
    <cellStyle name="Notiz 6 3" xfId="1344" xr:uid="{00000000-0005-0000-0000-00003F050000}"/>
    <cellStyle name="Notiz 7" xfId="1345" xr:uid="{00000000-0005-0000-0000-000040050000}"/>
    <cellStyle name="Output" xfId="1346" xr:uid="{00000000-0005-0000-0000-000041050000}"/>
    <cellStyle name="Output 2" xfId="1347" xr:uid="{00000000-0005-0000-0000-000042050000}"/>
    <cellStyle name="Prozent 10" xfId="1348" xr:uid="{00000000-0005-0000-0000-000043050000}"/>
    <cellStyle name="Prozent 10 2" xfId="1349" xr:uid="{00000000-0005-0000-0000-000044050000}"/>
    <cellStyle name="Prozent 10 2 2" xfId="1350" xr:uid="{00000000-0005-0000-0000-000045050000}"/>
    <cellStyle name="Prozent 10 2 3" xfId="1351" xr:uid="{00000000-0005-0000-0000-000046050000}"/>
    <cellStyle name="Prozent 10 2 4" xfId="1352" xr:uid="{00000000-0005-0000-0000-000047050000}"/>
    <cellStyle name="Prozent 10 3" xfId="1353" xr:uid="{00000000-0005-0000-0000-000048050000}"/>
    <cellStyle name="Prozent 10 3 2" xfId="1354" xr:uid="{00000000-0005-0000-0000-000049050000}"/>
    <cellStyle name="Prozent 10 4" xfId="1355" xr:uid="{00000000-0005-0000-0000-00004A050000}"/>
    <cellStyle name="Prozent 10 5" xfId="1356" xr:uid="{00000000-0005-0000-0000-00004B050000}"/>
    <cellStyle name="Prozent 10 6" xfId="1357" xr:uid="{00000000-0005-0000-0000-00004C050000}"/>
    <cellStyle name="Prozent 10 7" xfId="1358" xr:uid="{00000000-0005-0000-0000-00004D050000}"/>
    <cellStyle name="Prozent 10 8" xfId="1359" xr:uid="{00000000-0005-0000-0000-00004E050000}"/>
    <cellStyle name="Prozent 10 9" xfId="1360" xr:uid="{00000000-0005-0000-0000-00004F050000}"/>
    <cellStyle name="Prozent 11" xfId="1361" xr:uid="{00000000-0005-0000-0000-000050050000}"/>
    <cellStyle name="Prozent 11 2" xfId="1362" xr:uid="{00000000-0005-0000-0000-000051050000}"/>
    <cellStyle name="Prozent 11 3" xfId="1363" xr:uid="{00000000-0005-0000-0000-000052050000}"/>
    <cellStyle name="Prozent 11 4" xfId="1364" xr:uid="{00000000-0005-0000-0000-000053050000}"/>
    <cellStyle name="Prozent 11 5" xfId="1365" xr:uid="{00000000-0005-0000-0000-000054050000}"/>
    <cellStyle name="Prozent 11 6" xfId="1366" xr:uid="{00000000-0005-0000-0000-000055050000}"/>
    <cellStyle name="Prozent 11 7" xfId="1367" xr:uid="{00000000-0005-0000-0000-000056050000}"/>
    <cellStyle name="Prozent 12" xfId="1368" xr:uid="{00000000-0005-0000-0000-000057050000}"/>
    <cellStyle name="Prozent 2" xfId="1369" xr:uid="{00000000-0005-0000-0000-000058050000}"/>
    <cellStyle name="Prozent 2 2" xfId="1370" xr:uid="{00000000-0005-0000-0000-000059050000}"/>
    <cellStyle name="Prozent 2 2 2" xfId="1371" xr:uid="{00000000-0005-0000-0000-00005A050000}"/>
    <cellStyle name="Prozent 2 2 2 2" xfId="1372" xr:uid="{00000000-0005-0000-0000-00005B050000}"/>
    <cellStyle name="Prozent 2 2 3" xfId="1373" xr:uid="{00000000-0005-0000-0000-00005C050000}"/>
    <cellStyle name="Prozent 3" xfId="1374" xr:uid="{00000000-0005-0000-0000-00005D050000}"/>
    <cellStyle name="Prozent 3 2" xfId="1375" xr:uid="{00000000-0005-0000-0000-00005E050000}"/>
    <cellStyle name="Prozent 3 2 2" xfId="1376" xr:uid="{00000000-0005-0000-0000-00005F050000}"/>
    <cellStyle name="Prozent 3 2 2 2" xfId="1377" xr:uid="{00000000-0005-0000-0000-000060050000}"/>
    <cellStyle name="Prozent 3 2 2 3" xfId="1378" xr:uid="{00000000-0005-0000-0000-000061050000}"/>
    <cellStyle name="Prozent 3 3" xfId="1379" xr:uid="{00000000-0005-0000-0000-000062050000}"/>
    <cellStyle name="Prozent 3 3 2" xfId="1380" xr:uid="{00000000-0005-0000-0000-000063050000}"/>
    <cellStyle name="Prozent 3 3 3" xfId="1381" xr:uid="{00000000-0005-0000-0000-000064050000}"/>
    <cellStyle name="Prozent 3 3 4" xfId="1382" xr:uid="{00000000-0005-0000-0000-000065050000}"/>
    <cellStyle name="Prozent 3 4" xfId="1383" xr:uid="{00000000-0005-0000-0000-000066050000}"/>
    <cellStyle name="Prozent 3 4 2" xfId="1384" xr:uid="{00000000-0005-0000-0000-000067050000}"/>
    <cellStyle name="Prozent 3 5" xfId="1385" xr:uid="{00000000-0005-0000-0000-000068050000}"/>
    <cellStyle name="Prozent 4" xfId="1386" xr:uid="{00000000-0005-0000-0000-000069050000}"/>
    <cellStyle name="Prozent 4 2" xfId="1387" xr:uid="{00000000-0005-0000-0000-00006A050000}"/>
    <cellStyle name="Prozent 4 2 2" xfId="1388" xr:uid="{00000000-0005-0000-0000-00006B050000}"/>
    <cellStyle name="Prozent 4 3" xfId="1389" xr:uid="{00000000-0005-0000-0000-00006C050000}"/>
    <cellStyle name="Prozent 4 3 2" xfId="1390" xr:uid="{00000000-0005-0000-0000-00006D050000}"/>
    <cellStyle name="Prozent 4 3 3" xfId="1391" xr:uid="{00000000-0005-0000-0000-00006E050000}"/>
    <cellStyle name="Prozent 4 4" xfId="1392" xr:uid="{00000000-0005-0000-0000-00006F050000}"/>
    <cellStyle name="Prozent 4 4 2" xfId="1393" xr:uid="{00000000-0005-0000-0000-000070050000}"/>
    <cellStyle name="Prozent 5" xfId="1394" xr:uid="{00000000-0005-0000-0000-000071050000}"/>
    <cellStyle name="Prozent 5 2" xfId="1395" xr:uid="{00000000-0005-0000-0000-000072050000}"/>
    <cellStyle name="Prozent 5 3" xfId="1396" xr:uid="{00000000-0005-0000-0000-000073050000}"/>
    <cellStyle name="Prozent 5 4" xfId="1397" xr:uid="{00000000-0005-0000-0000-000074050000}"/>
    <cellStyle name="Prozent 6" xfId="1398" xr:uid="{00000000-0005-0000-0000-000075050000}"/>
    <cellStyle name="Prozent 6 10" xfId="1399" xr:uid="{00000000-0005-0000-0000-000076050000}"/>
    <cellStyle name="Prozent 6 11" xfId="1400" xr:uid="{00000000-0005-0000-0000-000077050000}"/>
    <cellStyle name="Prozent 6 2" xfId="1401" xr:uid="{00000000-0005-0000-0000-000078050000}"/>
    <cellStyle name="Prozent 6 2 2" xfId="1402" xr:uid="{00000000-0005-0000-0000-000079050000}"/>
    <cellStyle name="Prozent 6 2 2 2" xfId="1403" xr:uid="{00000000-0005-0000-0000-00007A050000}"/>
    <cellStyle name="Prozent 6 2 2 3" xfId="1404" xr:uid="{00000000-0005-0000-0000-00007B050000}"/>
    <cellStyle name="Prozent 6 2 2 4" xfId="1405" xr:uid="{00000000-0005-0000-0000-00007C050000}"/>
    <cellStyle name="Prozent 6 2 3" xfId="1406" xr:uid="{00000000-0005-0000-0000-00007D050000}"/>
    <cellStyle name="Prozent 6 2 3 2" xfId="1407" xr:uid="{00000000-0005-0000-0000-00007E050000}"/>
    <cellStyle name="Prozent 6 2 4" xfId="1408" xr:uid="{00000000-0005-0000-0000-00007F050000}"/>
    <cellStyle name="Prozent 6 2 5" xfId="1409" xr:uid="{00000000-0005-0000-0000-000080050000}"/>
    <cellStyle name="Prozent 6 2 6" xfId="1410" xr:uid="{00000000-0005-0000-0000-000081050000}"/>
    <cellStyle name="Prozent 6 2 7" xfId="1411" xr:uid="{00000000-0005-0000-0000-000082050000}"/>
    <cellStyle name="Prozent 6 2 8" xfId="1412" xr:uid="{00000000-0005-0000-0000-000083050000}"/>
    <cellStyle name="Prozent 6 2 9" xfId="1413" xr:uid="{00000000-0005-0000-0000-000084050000}"/>
    <cellStyle name="Prozent 6 3" xfId="1414" xr:uid="{00000000-0005-0000-0000-000085050000}"/>
    <cellStyle name="Prozent 6 3 2" xfId="1415" xr:uid="{00000000-0005-0000-0000-000086050000}"/>
    <cellStyle name="Prozent 6 3 3" xfId="1416" xr:uid="{00000000-0005-0000-0000-000087050000}"/>
    <cellStyle name="Prozent 6 3 4" xfId="1417" xr:uid="{00000000-0005-0000-0000-000088050000}"/>
    <cellStyle name="Prozent 6 3 5" xfId="1418" xr:uid="{00000000-0005-0000-0000-000089050000}"/>
    <cellStyle name="Prozent 6 3 6" xfId="1419" xr:uid="{00000000-0005-0000-0000-00008A050000}"/>
    <cellStyle name="Prozent 6 3 7" xfId="1420" xr:uid="{00000000-0005-0000-0000-00008B050000}"/>
    <cellStyle name="Prozent 6 4" xfId="1421" xr:uid="{00000000-0005-0000-0000-00008C050000}"/>
    <cellStyle name="Prozent 6 4 2" xfId="1422" xr:uid="{00000000-0005-0000-0000-00008D050000}"/>
    <cellStyle name="Prozent 6 4 3" xfId="1423" xr:uid="{00000000-0005-0000-0000-00008E050000}"/>
    <cellStyle name="Prozent 6 4 4" xfId="1424" xr:uid="{00000000-0005-0000-0000-00008F050000}"/>
    <cellStyle name="Prozent 6 5" xfId="1425" xr:uid="{00000000-0005-0000-0000-000090050000}"/>
    <cellStyle name="Prozent 6 5 2" xfId="1426" xr:uid="{00000000-0005-0000-0000-000091050000}"/>
    <cellStyle name="Prozent 6 6" xfId="1427" xr:uid="{00000000-0005-0000-0000-000092050000}"/>
    <cellStyle name="Prozent 6 7" xfId="1428" xr:uid="{00000000-0005-0000-0000-000093050000}"/>
    <cellStyle name="Prozent 6 8" xfId="1429" xr:uid="{00000000-0005-0000-0000-000094050000}"/>
    <cellStyle name="Prozent 6 9" xfId="1430" xr:uid="{00000000-0005-0000-0000-000095050000}"/>
    <cellStyle name="Prozent 7" xfId="1431" xr:uid="{00000000-0005-0000-0000-000096050000}"/>
    <cellStyle name="Prozent 7 10" xfId="1432" xr:uid="{00000000-0005-0000-0000-000097050000}"/>
    <cellStyle name="Prozent 7 11" xfId="1433" xr:uid="{00000000-0005-0000-0000-000098050000}"/>
    <cellStyle name="Prozent 7 2" xfId="1434" xr:uid="{00000000-0005-0000-0000-000099050000}"/>
    <cellStyle name="Prozent 7 2 2" xfId="1435" xr:uid="{00000000-0005-0000-0000-00009A050000}"/>
    <cellStyle name="Prozent 7 2 2 2" xfId="1436" xr:uid="{00000000-0005-0000-0000-00009B050000}"/>
    <cellStyle name="Prozent 7 2 2 3" xfId="1437" xr:uid="{00000000-0005-0000-0000-00009C050000}"/>
    <cellStyle name="Prozent 7 2 2 4" xfId="1438" xr:uid="{00000000-0005-0000-0000-00009D050000}"/>
    <cellStyle name="Prozent 7 2 3" xfId="1439" xr:uid="{00000000-0005-0000-0000-00009E050000}"/>
    <cellStyle name="Prozent 7 2 3 2" xfId="1440" xr:uid="{00000000-0005-0000-0000-00009F050000}"/>
    <cellStyle name="Prozent 7 2 4" xfId="1441" xr:uid="{00000000-0005-0000-0000-0000A0050000}"/>
    <cellStyle name="Prozent 7 2 5" xfId="1442" xr:uid="{00000000-0005-0000-0000-0000A1050000}"/>
    <cellStyle name="Prozent 7 2 6" xfId="1443" xr:uid="{00000000-0005-0000-0000-0000A2050000}"/>
    <cellStyle name="Prozent 7 2 7" xfId="1444" xr:uid="{00000000-0005-0000-0000-0000A3050000}"/>
    <cellStyle name="Prozent 7 2 8" xfId="1445" xr:uid="{00000000-0005-0000-0000-0000A4050000}"/>
    <cellStyle name="Prozent 7 2 9" xfId="1446" xr:uid="{00000000-0005-0000-0000-0000A5050000}"/>
    <cellStyle name="Prozent 7 3" xfId="1447" xr:uid="{00000000-0005-0000-0000-0000A6050000}"/>
    <cellStyle name="Prozent 7 3 2" xfId="1448" xr:uid="{00000000-0005-0000-0000-0000A7050000}"/>
    <cellStyle name="Prozent 7 3 3" xfId="1449" xr:uid="{00000000-0005-0000-0000-0000A8050000}"/>
    <cellStyle name="Prozent 7 3 4" xfId="1450" xr:uid="{00000000-0005-0000-0000-0000A9050000}"/>
    <cellStyle name="Prozent 7 3 5" xfId="1451" xr:uid="{00000000-0005-0000-0000-0000AA050000}"/>
    <cellStyle name="Prozent 7 3 6" xfId="1452" xr:uid="{00000000-0005-0000-0000-0000AB050000}"/>
    <cellStyle name="Prozent 7 3 7" xfId="1453" xr:uid="{00000000-0005-0000-0000-0000AC050000}"/>
    <cellStyle name="Prozent 7 4" xfId="1454" xr:uid="{00000000-0005-0000-0000-0000AD050000}"/>
    <cellStyle name="Prozent 7 4 2" xfId="1455" xr:uid="{00000000-0005-0000-0000-0000AE050000}"/>
    <cellStyle name="Prozent 7 4 3" xfId="1456" xr:uid="{00000000-0005-0000-0000-0000AF050000}"/>
    <cellStyle name="Prozent 7 4 4" xfId="1457" xr:uid="{00000000-0005-0000-0000-0000B0050000}"/>
    <cellStyle name="Prozent 7 5" xfId="1458" xr:uid="{00000000-0005-0000-0000-0000B1050000}"/>
    <cellStyle name="Prozent 7 5 2" xfId="1459" xr:uid="{00000000-0005-0000-0000-0000B2050000}"/>
    <cellStyle name="Prozent 7 6" xfId="1460" xr:uid="{00000000-0005-0000-0000-0000B3050000}"/>
    <cellStyle name="Prozent 7 7" xfId="1461" xr:uid="{00000000-0005-0000-0000-0000B4050000}"/>
    <cellStyle name="Prozent 7 8" xfId="1462" xr:uid="{00000000-0005-0000-0000-0000B5050000}"/>
    <cellStyle name="Prozent 7 9" xfId="1463" xr:uid="{00000000-0005-0000-0000-0000B6050000}"/>
    <cellStyle name="Prozent 8" xfId="1464" xr:uid="{00000000-0005-0000-0000-0000B7050000}"/>
    <cellStyle name="Prozent 8 10" xfId="1465" xr:uid="{00000000-0005-0000-0000-0000B8050000}"/>
    <cellStyle name="Prozent 8 11" xfId="1466" xr:uid="{00000000-0005-0000-0000-0000B9050000}"/>
    <cellStyle name="Prozent 8 2" xfId="1467" xr:uid="{00000000-0005-0000-0000-0000BA050000}"/>
    <cellStyle name="Prozent 8 2 2" xfId="1468" xr:uid="{00000000-0005-0000-0000-0000BB050000}"/>
    <cellStyle name="Prozent 8 2 2 2" xfId="1469" xr:uid="{00000000-0005-0000-0000-0000BC050000}"/>
    <cellStyle name="Prozent 8 2 2 3" xfId="1470" xr:uid="{00000000-0005-0000-0000-0000BD050000}"/>
    <cellStyle name="Prozent 8 2 2 4" xfId="1471" xr:uid="{00000000-0005-0000-0000-0000BE050000}"/>
    <cellStyle name="Prozent 8 2 3" xfId="1472" xr:uid="{00000000-0005-0000-0000-0000BF050000}"/>
    <cellStyle name="Prozent 8 2 3 2" xfId="1473" xr:uid="{00000000-0005-0000-0000-0000C0050000}"/>
    <cellStyle name="Prozent 8 2 4" xfId="1474" xr:uid="{00000000-0005-0000-0000-0000C1050000}"/>
    <cellStyle name="Prozent 8 2 5" xfId="1475" xr:uid="{00000000-0005-0000-0000-0000C2050000}"/>
    <cellStyle name="Prozent 8 2 6" xfId="1476" xr:uid="{00000000-0005-0000-0000-0000C3050000}"/>
    <cellStyle name="Prozent 8 2 7" xfId="1477" xr:uid="{00000000-0005-0000-0000-0000C4050000}"/>
    <cellStyle name="Prozent 8 2 8" xfId="1478" xr:uid="{00000000-0005-0000-0000-0000C5050000}"/>
    <cellStyle name="Prozent 8 2 9" xfId="1479" xr:uid="{00000000-0005-0000-0000-0000C6050000}"/>
    <cellStyle name="Prozent 8 3" xfId="1480" xr:uid="{00000000-0005-0000-0000-0000C7050000}"/>
    <cellStyle name="Prozent 8 3 2" xfId="1481" xr:uid="{00000000-0005-0000-0000-0000C8050000}"/>
    <cellStyle name="Prozent 8 3 3" xfId="1482" xr:uid="{00000000-0005-0000-0000-0000C9050000}"/>
    <cellStyle name="Prozent 8 3 4" xfId="1483" xr:uid="{00000000-0005-0000-0000-0000CA050000}"/>
    <cellStyle name="Prozent 8 3 5" xfId="1484" xr:uid="{00000000-0005-0000-0000-0000CB050000}"/>
    <cellStyle name="Prozent 8 3 6" xfId="1485" xr:uid="{00000000-0005-0000-0000-0000CC050000}"/>
    <cellStyle name="Prozent 8 4" xfId="1486" xr:uid="{00000000-0005-0000-0000-0000CD050000}"/>
    <cellStyle name="Prozent 8 4 2" xfId="1487" xr:uid="{00000000-0005-0000-0000-0000CE050000}"/>
    <cellStyle name="Prozent 8 4 3" xfId="1488" xr:uid="{00000000-0005-0000-0000-0000CF050000}"/>
    <cellStyle name="Prozent 8 4 4" xfId="1489" xr:uid="{00000000-0005-0000-0000-0000D0050000}"/>
    <cellStyle name="Prozent 8 5" xfId="1490" xr:uid="{00000000-0005-0000-0000-0000D1050000}"/>
    <cellStyle name="Prozent 8 5 2" xfId="1491" xr:uid="{00000000-0005-0000-0000-0000D2050000}"/>
    <cellStyle name="Prozent 8 6" xfId="1492" xr:uid="{00000000-0005-0000-0000-0000D3050000}"/>
    <cellStyle name="Prozent 8 7" xfId="1493" xr:uid="{00000000-0005-0000-0000-0000D4050000}"/>
    <cellStyle name="Prozent 8 8" xfId="1494" xr:uid="{00000000-0005-0000-0000-0000D5050000}"/>
    <cellStyle name="Prozent 8 9" xfId="1495" xr:uid="{00000000-0005-0000-0000-0000D6050000}"/>
    <cellStyle name="Prozent 9" xfId="1496" xr:uid="{00000000-0005-0000-0000-0000D7050000}"/>
    <cellStyle name="Prozent 9 2" xfId="1497" xr:uid="{00000000-0005-0000-0000-0000D8050000}"/>
    <cellStyle name="Prozent 9 2 2" xfId="1498" xr:uid="{00000000-0005-0000-0000-0000D9050000}"/>
    <cellStyle name="Prozent 9 2 3" xfId="1499" xr:uid="{00000000-0005-0000-0000-0000DA050000}"/>
    <cellStyle name="Prozent 9 2 4" xfId="1500" xr:uid="{00000000-0005-0000-0000-0000DB050000}"/>
    <cellStyle name="Prozent 9 3" xfId="1501" xr:uid="{00000000-0005-0000-0000-0000DC050000}"/>
    <cellStyle name="Prozent 9 3 2" xfId="1502" xr:uid="{00000000-0005-0000-0000-0000DD050000}"/>
    <cellStyle name="Prozent 9 4" xfId="1503" xr:uid="{00000000-0005-0000-0000-0000DE050000}"/>
    <cellStyle name="Prozent 9 5" xfId="1504" xr:uid="{00000000-0005-0000-0000-0000DF050000}"/>
    <cellStyle name="Prozent 9 6" xfId="1505" xr:uid="{00000000-0005-0000-0000-0000E0050000}"/>
    <cellStyle name="Prozent 9 7" xfId="1506" xr:uid="{00000000-0005-0000-0000-0000E1050000}"/>
    <cellStyle name="Prozent 9 8" xfId="1507" xr:uid="{00000000-0005-0000-0000-0000E2050000}"/>
    <cellStyle name="Prozent 9 9" xfId="1508" xr:uid="{00000000-0005-0000-0000-0000E3050000}"/>
    <cellStyle name="row" xfId="1509" xr:uid="{00000000-0005-0000-0000-0000E4050000}"/>
    <cellStyle name="row 2" xfId="1510" xr:uid="{00000000-0005-0000-0000-0000E5050000}"/>
    <cellStyle name="RowCodes" xfId="1511" xr:uid="{00000000-0005-0000-0000-0000E6050000}"/>
    <cellStyle name="Row-Col Headings" xfId="1512" xr:uid="{00000000-0005-0000-0000-0000E7050000}"/>
    <cellStyle name="RowTitles_CENTRAL_GOVT" xfId="1513" xr:uid="{00000000-0005-0000-0000-0000E8050000}"/>
    <cellStyle name="RowTitles-Col2" xfId="1514" xr:uid="{00000000-0005-0000-0000-0000E9050000}"/>
    <cellStyle name="RowTitles-Detail" xfId="1515" xr:uid="{00000000-0005-0000-0000-0000EA050000}"/>
    <cellStyle name="Schlecht" xfId="1516" builtinId="27" customBuiltin="1"/>
    <cellStyle name="Schlecht 2" xfId="1517" xr:uid="{00000000-0005-0000-0000-0000EC050000}"/>
    <cellStyle name="Schlecht 2 2" xfId="1518" xr:uid="{00000000-0005-0000-0000-0000ED050000}"/>
    <cellStyle name="Schlecht 2 2 2" xfId="1519" xr:uid="{00000000-0005-0000-0000-0000EE050000}"/>
    <cellStyle name="Schlecht 2 2 3" xfId="1520" xr:uid="{00000000-0005-0000-0000-0000EF050000}"/>
    <cellStyle name="Schlecht 2 3" xfId="1521" xr:uid="{00000000-0005-0000-0000-0000F0050000}"/>
    <cellStyle name="Schlecht 2 3 2" xfId="1522" xr:uid="{00000000-0005-0000-0000-0000F1050000}"/>
    <cellStyle name="Schlecht 2 4" xfId="1523" xr:uid="{00000000-0005-0000-0000-0000F2050000}"/>
    <cellStyle name="Schlecht 2 5" xfId="1524" xr:uid="{00000000-0005-0000-0000-0000F3050000}"/>
    <cellStyle name="Schlecht 2 6" xfId="1525" xr:uid="{00000000-0005-0000-0000-0000F4050000}"/>
    <cellStyle name="Schlecht 3" xfId="1526" xr:uid="{00000000-0005-0000-0000-0000F5050000}"/>
    <cellStyle name="Schlecht 3 2" xfId="1527" xr:uid="{00000000-0005-0000-0000-0000F6050000}"/>
    <cellStyle name="Schlecht 3 2 2" xfId="1528" xr:uid="{00000000-0005-0000-0000-0000F7050000}"/>
    <cellStyle name="Schlecht 3 3" xfId="1529" xr:uid="{00000000-0005-0000-0000-0000F8050000}"/>
    <cellStyle name="Standard" xfId="0" builtinId="0"/>
    <cellStyle name="Standard 10" xfId="1530" xr:uid="{00000000-0005-0000-0000-0000FA050000}"/>
    <cellStyle name="Standard 10 2" xfId="1531" xr:uid="{00000000-0005-0000-0000-0000FB050000}"/>
    <cellStyle name="Standard 10 2 2" xfId="1532" xr:uid="{00000000-0005-0000-0000-0000FC050000}"/>
    <cellStyle name="Standard 10 2 3" xfId="1533" xr:uid="{00000000-0005-0000-0000-0000FD050000}"/>
    <cellStyle name="Standard 10 2 4" xfId="1534" xr:uid="{00000000-0005-0000-0000-0000FE050000}"/>
    <cellStyle name="Standard 10 3" xfId="1535" xr:uid="{00000000-0005-0000-0000-0000FF050000}"/>
    <cellStyle name="Standard 10 3 2" xfId="1536" xr:uid="{00000000-0005-0000-0000-000000060000}"/>
    <cellStyle name="Standard 10 4" xfId="1537" xr:uid="{00000000-0005-0000-0000-000001060000}"/>
    <cellStyle name="Standard 10 5" xfId="1538" xr:uid="{00000000-0005-0000-0000-000002060000}"/>
    <cellStyle name="Standard 10 6" xfId="1539" xr:uid="{00000000-0005-0000-0000-000003060000}"/>
    <cellStyle name="Standard 10 7" xfId="1540" xr:uid="{00000000-0005-0000-0000-000004060000}"/>
    <cellStyle name="Standard 10 8" xfId="1541" xr:uid="{00000000-0005-0000-0000-000005060000}"/>
    <cellStyle name="Standard 10 9" xfId="1542" xr:uid="{00000000-0005-0000-0000-000006060000}"/>
    <cellStyle name="Standard 11" xfId="1543" xr:uid="{00000000-0005-0000-0000-000007060000}"/>
    <cellStyle name="Standard 11 2" xfId="1544" xr:uid="{00000000-0005-0000-0000-000008060000}"/>
    <cellStyle name="Standard 11 2 2" xfId="1545" xr:uid="{00000000-0005-0000-0000-000009060000}"/>
    <cellStyle name="Standard 11 2 3" xfId="1546" xr:uid="{00000000-0005-0000-0000-00000A060000}"/>
    <cellStyle name="Standard 11 2 4" xfId="1547" xr:uid="{00000000-0005-0000-0000-00000B060000}"/>
    <cellStyle name="Standard 11 2 5" xfId="1548" xr:uid="{00000000-0005-0000-0000-00000C060000}"/>
    <cellStyle name="Standard 11 3" xfId="1549" xr:uid="{00000000-0005-0000-0000-00000D060000}"/>
    <cellStyle name="Standard 11 3 2" xfId="1550" xr:uid="{00000000-0005-0000-0000-00000E060000}"/>
    <cellStyle name="Standard 11 4" xfId="1551" xr:uid="{00000000-0005-0000-0000-00000F060000}"/>
    <cellStyle name="Standard 11 5" xfId="1552" xr:uid="{00000000-0005-0000-0000-000010060000}"/>
    <cellStyle name="Standard 11 6" xfId="1553" xr:uid="{00000000-0005-0000-0000-000011060000}"/>
    <cellStyle name="Standard 11 7" xfId="1554" xr:uid="{00000000-0005-0000-0000-000012060000}"/>
    <cellStyle name="Standard 11 8" xfId="1555" xr:uid="{00000000-0005-0000-0000-000013060000}"/>
    <cellStyle name="Standard 11 9" xfId="1556" xr:uid="{00000000-0005-0000-0000-000014060000}"/>
    <cellStyle name="Standard 12" xfId="1557" xr:uid="{00000000-0005-0000-0000-000015060000}"/>
    <cellStyle name="Standard 12 2" xfId="1558" xr:uid="{00000000-0005-0000-0000-000016060000}"/>
    <cellStyle name="Standard 12 2 2" xfId="1559" xr:uid="{00000000-0005-0000-0000-000017060000}"/>
    <cellStyle name="Standard 12 2 3" xfId="1560" xr:uid="{00000000-0005-0000-0000-000018060000}"/>
    <cellStyle name="Standard 12 2 4" xfId="1561" xr:uid="{00000000-0005-0000-0000-000019060000}"/>
    <cellStyle name="Standard 12 3" xfId="1562" xr:uid="{00000000-0005-0000-0000-00001A060000}"/>
    <cellStyle name="Standard 12 3 2" xfId="1563" xr:uid="{00000000-0005-0000-0000-00001B060000}"/>
    <cellStyle name="Standard 12 4" xfId="1564" xr:uid="{00000000-0005-0000-0000-00001C060000}"/>
    <cellStyle name="Standard 12 5" xfId="1565" xr:uid="{00000000-0005-0000-0000-00001D060000}"/>
    <cellStyle name="Standard 12 6" xfId="1566" xr:uid="{00000000-0005-0000-0000-00001E060000}"/>
    <cellStyle name="Standard 12 7" xfId="1567" xr:uid="{00000000-0005-0000-0000-00001F060000}"/>
    <cellStyle name="Standard 12 8" xfId="1568" xr:uid="{00000000-0005-0000-0000-000020060000}"/>
    <cellStyle name="Standard 12 9" xfId="1569" xr:uid="{00000000-0005-0000-0000-000021060000}"/>
    <cellStyle name="Standard 13" xfId="1570" xr:uid="{00000000-0005-0000-0000-000022060000}"/>
    <cellStyle name="Standard 13 2" xfId="1571" xr:uid="{00000000-0005-0000-0000-000023060000}"/>
    <cellStyle name="Standard 13 3" xfId="1572" xr:uid="{00000000-0005-0000-0000-000024060000}"/>
    <cellStyle name="Standard 13 4" xfId="1573" xr:uid="{00000000-0005-0000-0000-000025060000}"/>
    <cellStyle name="Standard 13 5" xfId="1574" xr:uid="{00000000-0005-0000-0000-000026060000}"/>
    <cellStyle name="Standard 13 6" xfId="1575" xr:uid="{00000000-0005-0000-0000-000027060000}"/>
    <cellStyle name="Standard 13 7" xfId="1576" xr:uid="{00000000-0005-0000-0000-000028060000}"/>
    <cellStyle name="Standard 14" xfId="1577" xr:uid="{00000000-0005-0000-0000-000029060000}"/>
    <cellStyle name="Standard 14 2" xfId="1578" xr:uid="{00000000-0005-0000-0000-00002A060000}"/>
    <cellStyle name="Standard 14 3" xfId="1579" xr:uid="{00000000-0005-0000-0000-00002B060000}"/>
    <cellStyle name="Standard 14 4" xfId="1580" xr:uid="{00000000-0005-0000-0000-00002C060000}"/>
    <cellStyle name="Standard 14 5" xfId="1581" xr:uid="{00000000-0005-0000-0000-00002D060000}"/>
    <cellStyle name="Standard 15" xfId="1582" xr:uid="{00000000-0005-0000-0000-00002E060000}"/>
    <cellStyle name="Standard 2" xfId="1583" xr:uid="{00000000-0005-0000-0000-00002F060000}"/>
    <cellStyle name="Standard 2 10" xfId="1584" xr:uid="{00000000-0005-0000-0000-000030060000}"/>
    <cellStyle name="Standard 2 11" xfId="1585" xr:uid="{00000000-0005-0000-0000-000031060000}"/>
    <cellStyle name="Standard 2 2" xfId="1586" xr:uid="{00000000-0005-0000-0000-000032060000}"/>
    <cellStyle name="Standard 2 2 2" xfId="1587" xr:uid="{00000000-0005-0000-0000-000033060000}"/>
    <cellStyle name="Standard 2 2 2 2" xfId="1588" xr:uid="{00000000-0005-0000-0000-000034060000}"/>
    <cellStyle name="Standard 2 2 2 2 2" xfId="1589" xr:uid="{00000000-0005-0000-0000-000035060000}"/>
    <cellStyle name="Standard 2 2 2 2 3" xfId="1590" xr:uid="{00000000-0005-0000-0000-000036060000}"/>
    <cellStyle name="Standard 2 2 2 2 4" xfId="1591" xr:uid="{00000000-0005-0000-0000-000037060000}"/>
    <cellStyle name="Standard 2 2 2 2 5" xfId="1592" xr:uid="{00000000-0005-0000-0000-000038060000}"/>
    <cellStyle name="Standard 2 2 2 2 6" xfId="1593" xr:uid="{00000000-0005-0000-0000-000039060000}"/>
    <cellStyle name="Standard 2 2 2 3" xfId="1594" xr:uid="{00000000-0005-0000-0000-00003A060000}"/>
    <cellStyle name="Standard 2 2 2 4" xfId="1595" xr:uid="{00000000-0005-0000-0000-00003B060000}"/>
    <cellStyle name="Standard 2 2 2 5" xfId="1596" xr:uid="{00000000-0005-0000-0000-00003C060000}"/>
    <cellStyle name="Standard 2 2 3" xfId="1597" xr:uid="{00000000-0005-0000-0000-00003D060000}"/>
    <cellStyle name="Standard 2 2 3 2" xfId="1598" xr:uid="{00000000-0005-0000-0000-00003E060000}"/>
    <cellStyle name="Standard 2 3" xfId="1599" xr:uid="{00000000-0005-0000-0000-00003F060000}"/>
    <cellStyle name="Standard 2 3 2" xfId="1600" xr:uid="{00000000-0005-0000-0000-000040060000}"/>
    <cellStyle name="Standard 2 3 2 2" xfId="1601" xr:uid="{00000000-0005-0000-0000-000041060000}"/>
    <cellStyle name="Standard 2 3 3" xfId="1602" xr:uid="{00000000-0005-0000-0000-000042060000}"/>
    <cellStyle name="Standard 2 3 4" xfId="1603" xr:uid="{00000000-0005-0000-0000-000043060000}"/>
    <cellStyle name="Standard 2 4" xfId="1604" xr:uid="{00000000-0005-0000-0000-000044060000}"/>
    <cellStyle name="Standard 2 4 2" xfId="1605" xr:uid="{00000000-0005-0000-0000-000045060000}"/>
    <cellStyle name="Standard 2 4 2 2" xfId="1606" xr:uid="{00000000-0005-0000-0000-000046060000}"/>
    <cellStyle name="Standard 2 4 2 3" xfId="1607" xr:uid="{00000000-0005-0000-0000-000047060000}"/>
    <cellStyle name="Standard 2 4 3" xfId="1608" xr:uid="{00000000-0005-0000-0000-000048060000}"/>
    <cellStyle name="Standard 2 4 4" xfId="1609" xr:uid="{00000000-0005-0000-0000-000049060000}"/>
    <cellStyle name="Standard 2 4 5" xfId="1610" xr:uid="{00000000-0005-0000-0000-00004A060000}"/>
    <cellStyle name="Standard 2 5" xfId="1611" xr:uid="{00000000-0005-0000-0000-00004B060000}"/>
    <cellStyle name="Standard 2 5 10" xfId="1612" xr:uid="{00000000-0005-0000-0000-00004C060000}"/>
    <cellStyle name="Standard 2 5 11" xfId="1613" xr:uid="{00000000-0005-0000-0000-00004D060000}"/>
    <cellStyle name="Standard 2 5 12" xfId="1614" xr:uid="{00000000-0005-0000-0000-00004E060000}"/>
    <cellStyle name="Standard 2 5 2" xfId="1615" xr:uid="{00000000-0005-0000-0000-00004F060000}"/>
    <cellStyle name="Standard 2 5 2 2" xfId="1616" xr:uid="{00000000-0005-0000-0000-000050060000}"/>
    <cellStyle name="Standard 2 5 2 2 2" xfId="1617" xr:uid="{00000000-0005-0000-0000-000051060000}"/>
    <cellStyle name="Standard 2 5 2 2 3" xfId="1618" xr:uid="{00000000-0005-0000-0000-000052060000}"/>
    <cellStyle name="Standard 2 5 2 2 4" xfId="1619" xr:uid="{00000000-0005-0000-0000-000053060000}"/>
    <cellStyle name="Standard 2 5 2 3" xfId="1620" xr:uid="{00000000-0005-0000-0000-000054060000}"/>
    <cellStyle name="Standard 2 5 2 3 2" xfId="1621" xr:uid="{00000000-0005-0000-0000-000055060000}"/>
    <cellStyle name="Standard 2 5 2 4" xfId="1622" xr:uid="{00000000-0005-0000-0000-000056060000}"/>
    <cellStyle name="Standard 2 5 2 5" xfId="1623" xr:uid="{00000000-0005-0000-0000-000057060000}"/>
    <cellStyle name="Standard 2 5 2 6" xfId="1624" xr:uid="{00000000-0005-0000-0000-000058060000}"/>
    <cellStyle name="Standard 2 5 2 7" xfId="1625" xr:uid="{00000000-0005-0000-0000-000059060000}"/>
    <cellStyle name="Standard 2 5 2 8" xfId="1626" xr:uid="{00000000-0005-0000-0000-00005A060000}"/>
    <cellStyle name="Standard 2 5 2 9" xfId="1627" xr:uid="{00000000-0005-0000-0000-00005B060000}"/>
    <cellStyle name="Standard 2 5 3" xfId="1628" xr:uid="{00000000-0005-0000-0000-00005C060000}"/>
    <cellStyle name="Standard 2 5 3 2" xfId="1629" xr:uid="{00000000-0005-0000-0000-00005D060000}"/>
    <cellStyle name="Standard 2 5 3 3" xfId="1630" xr:uid="{00000000-0005-0000-0000-00005E060000}"/>
    <cellStyle name="Standard 2 5 3 4" xfId="1631" xr:uid="{00000000-0005-0000-0000-00005F060000}"/>
    <cellStyle name="Standard 2 5 3 5" xfId="1632" xr:uid="{00000000-0005-0000-0000-000060060000}"/>
    <cellStyle name="Standard 2 5 3 6" xfId="1633" xr:uid="{00000000-0005-0000-0000-000061060000}"/>
    <cellStyle name="Standard 2 5 3 7" xfId="1634" xr:uid="{00000000-0005-0000-0000-000062060000}"/>
    <cellStyle name="Standard 2 5 3 8" xfId="1635" xr:uid="{00000000-0005-0000-0000-000063060000}"/>
    <cellStyle name="Standard 2 5 4" xfId="1636" xr:uid="{00000000-0005-0000-0000-000064060000}"/>
    <cellStyle name="Standard 2 5 4 2" xfId="1637" xr:uid="{00000000-0005-0000-0000-000065060000}"/>
    <cellStyle name="Standard 2 5 4 3" xfId="1638" xr:uid="{00000000-0005-0000-0000-000066060000}"/>
    <cellStyle name="Standard 2 5 4 4" xfId="1639" xr:uid="{00000000-0005-0000-0000-000067060000}"/>
    <cellStyle name="Standard 2 5 4 5" xfId="1640" xr:uid="{00000000-0005-0000-0000-000068060000}"/>
    <cellStyle name="Standard 2 5 4 6" xfId="1641" xr:uid="{00000000-0005-0000-0000-000069060000}"/>
    <cellStyle name="Standard 2 5 5" xfId="1642" xr:uid="{00000000-0005-0000-0000-00006A060000}"/>
    <cellStyle name="Standard 2 5 5 2" xfId="1643" xr:uid="{00000000-0005-0000-0000-00006B060000}"/>
    <cellStyle name="Standard 2 5 5 3" xfId="1644" xr:uid="{00000000-0005-0000-0000-00006C060000}"/>
    <cellStyle name="Standard 2 5 5 4" xfId="1645" xr:uid="{00000000-0005-0000-0000-00006D060000}"/>
    <cellStyle name="Standard 2 5 6" xfId="1646" xr:uid="{00000000-0005-0000-0000-00006E060000}"/>
    <cellStyle name="Standard 2 5 6 2" xfId="1647" xr:uid="{00000000-0005-0000-0000-00006F060000}"/>
    <cellStyle name="Standard 2 5 7" xfId="1648" xr:uid="{00000000-0005-0000-0000-000070060000}"/>
    <cellStyle name="Standard 2 5 8" xfId="1649" xr:uid="{00000000-0005-0000-0000-000071060000}"/>
    <cellStyle name="Standard 2 5 9" xfId="1650" xr:uid="{00000000-0005-0000-0000-000072060000}"/>
    <cellStyle name="Standard 2 6" xfId="1651" xr:uid="{00000000-0005-0000-0000-000073060000}"/>
    <cellStyle name="Standard 2 6 2" xfId="1652" xr:uid="{00000000-0005-0000-0000-000074060000}"/>
    <cellStyle name="Standard 2 6 2 2" xfId="1653" xr:uid="{00000000-0005-0000-0000-000075060000}"/>
    <cellStyle name="Standard 2 6 2 3" xfId="1654" xr:uid="{00000000-0005-0000-0000-000076060000}"/>
    <cellStyle name="Standard 2 6 2 4" xfId="1655" xr:uid="{00000000-0005-0000-0000-000077060000}"/>
    <cellStyle name="Standard 2 6 2 5" xfId="1656" xr:uid="{00000000-0005-0000-0000-000078060000}"/>
    <cellStyle name="Standard 2 6 3" xfId="1657" xr:uid="{00000000-0005-0000-0000-000079060000}"/>
    <cellStyle name="Standard 2 6 3 2" xfId="1658" xr:uid="{00000000-0005-0000-0000-00007A060000}"/>
    <cellStyle name="Standard 2 6 4" xfId="1659" xr:uid="{00000000-0005-0000-0000-00007B060000}"/>
    <cellStyle name="Standard 2 6 5" xfId="1660" xr:uid="{00000000-0005-0000-0000-00007C060000}"/>
    <cellStyle name="Standard 2 6 6" xfId="1661" xr:uid="{00000000-0005-0000-0000-00007D060000}"/>
    <cellStyle name="Standard 2 6 7" xfId="1662" xr:uid="{00000000-0005-0000-0000-00007E060000}"/>
    <cellStyle name="Standard 2 6 8" xfId="1663" xr:uid="{00000000-0005-0000-0000-00007F060000}"/>
    <cellStyle name="Standard 2 6 9" xfId="1664" xr:uid="{00000000-0005-0000-0000-000080060000}"/>
    <cellStyle name="Standard 2 7" xfId="1665" xr:uid="{00000000-0005-0000-0000-000081060000}"/>
    <cellStyle name="Standard 2 7 2" xfId="1666" xr:uid="{00000000-0005-0000-0000-000082060000}"/>
    <cellStyle name="Standard 2 8" xfId="1667" xr:uid="{00000000-0005-0000-0000-000083060000}"/>
    <cellStyle name="Standard 2 9" xfId="1668" xr:uid="{00000000-0005-0000-0000-000084060000}"/>
    <cellStyle name="Standard 3" xfId="1669" xr:uid="{00000000-0005-0000-0000-000085060000}"/>
    <cellStyle name="Standard 3 10" xfId="1670" xr:uid="{00000000-0005-0000-0000-000086060000}"/>
    <cellStyle name="Standard 3 10 2" xfId="1671" xr:uid="{00000000-0005-0000-0000-000087060000}"/>
    <cellStyle name="Standard 3 10 3" xfId="1672" xr:uid="{00000000-0005-0000-0000-000088060000}"/>
    <cellStyle name="Standard 3 10 4" xfId="1673" xr:uid="{00000000-0005-0000-0000-000089060000}"/>
    <cellStyle name="Standard 3 10 5" xfId="1674" xr:uid="{00000000-0005-0000-0000-00008A060000}"/>
    <cellStyle name="Standard 3 10 6" xfId="1675" xr:uid="{00000000-0005-0000-0000-00008B060000}"/>
    <cellStyle name="Standard 3 11" xfId="1676" xr:uid="{00000000-0005-0000-0000-00008C060000}"/>
    <cellStyle name="Standard 3 11 2" xfId="1677" xr:uid="{00000000-0005-0000-0000-00008D060000}"/>
    <cellStyle name="Standard 3 11 3" xfId="1678" xr:uid="{00000000-0005-0000-0000-00008E060000}"/>
    <cellStyle name="Standard 3 11 4" xfId="1679" xr:uid="{00000000-0005-0000-0000-00008F060000}"/>
    <cellStyle name="Standard 3 12" xfId="1680" xr:uid="{00000000-0005-0000-0000-000090060000}"/>
    <cellStyle name="Standard 3 12 2" xfId="1681" xr:uid="{00000000-0005-0000-0000-000091060000}"/>
    <cellStyle name="Standard 3 12 3" xfId="1682" xr:uid="{00000000-0005-0000-0000-000092060000}"/>
    <cellStyle name="Standard 3 12 4" xfId="1683" xr:uid="{00000000-0005-0000-0000-000093060000}"/>
    <cellStyle name="Standard 3 13" xfId="1684" xr:uid="{00000000-0005-0000-0000-000094060000}"/>
    <cellStyle name="Standard 3 14" xfId="1685" xr:uid="{00000000-0005-0000-0000-000095060000}"/>
    <cellStyle name="Standard 3 2" xfId="1686" xr:uid="{00000000-0005-0000-0000-000096060000}"/>
    <cellStyle name="Standard 3 2 2" xfId="1687" xr:uid="{00000000-0005-0000-0000-000097060000}"/>
    <cellStyle name="Standard 3 2 2 2" xfId="1688" xr:uid="{00000000-0005-0000-0000-000098060000}"/>
    <cellStyle name="Standard 3 2 2 2 2" xfId="1689" xr:uid="{00000000-0005-0000-0000-000099060000}"/>
    <cellStyle name="Standard 3 2 2 2 3" xfId="1690" xr:uid="{00000000-0005-0000-0000-00009A060000}"/>
    <cellStyle name="Standard 3 2 2 3" xfId="1691" xr:uid="{00000000-0005-0000-0000-00009B060000}"/>
    <cellStyle name="Standard 3 2 2 4" xfId="1692" xr:uid="{00000000-0005-0000-0000-00009C060000}"/>
    <cellStyle name="Standard 3 2 2 5" xfId="1693" xr:uid="{00000000-0005-0000-0000-00009D060000}"/>
    <cellStyle name="Standard 3 2 3" xfId="1694" xr:uid="{00000000-0005-0000-0000-00009E060000}"/>
    <cellStyle name="Standard 3 2 3 2" xfId="1695" xr:uid="{00000000-0005-0000-0000-00009F060000}"/>
    <cellStyle name="Standard 3 2 4" xfId="1696" xr:uid="{00000000-0005-0000-0000-0000A0060000}"/>
    <cellStyle name="Standard 3 2 4 2" xfId="1697" xr:uid="{00000000-0005-0000-0000-0000A1060000}"/>
    <cellStyle name="Standard 3 2 4 3" xfId="1698" xr:uid="{00000000-0005-0000-0000-0000A2060000}"/>
    <cellStyle name="Standard 3 2 5" xfId="1699" xr:uid="{00000000-0005-0000-0000-0000A3060000}"/>
    <cellStyle name="Standard 3 3" xfId="1700" xr:uid="{00000000-0005-0000-0000-0000A4060000}"/>
    <cellStyle name="Standard 3 3 10" xfId="1701" xr:uid="{00000000-0005-0000-0000-0000A5060000}"/>
    <cellStyle name="Standard 3 3 11" xfId="1702" xr:uid="{00000000-0005-0000-0000-0000A6060000}"/>
    <cellStyle name="Standard 3 3 12" xfId="1703" xr:uid="{00000000-0005-0000-0000-0000A7060000}"/>
    <cellStyle name="Standard 3 3 13" xfId="1704" xr:uid="{00000000-0005-0000-0000-0000A8060000}"/>
    <cellStyle name="Standard 3 3 14" xfId="1705" xr:uid="{00000000-0005-0000-0000-0000A9060000}"/>
    <cellStyle name="Standard 3 3 15" xfId="1706" xr:uid="{00000000-0005-0000-0000-0000AA060000}"/>
    <cellStyle name="Standard 3 3 2" xfId="1707" xr:uid="{00000000-0005-0000-0000-0000AB060000}"/>
    <cellStyle name="Standard 3 3 2 10" xfId="1708" xr:uid="{00000000-0005-0000-0000-0000AC060000}"/>
    <cellStyle name="Standard 3 3 2 11" xfId="1709" xr:uid="{00000000-0005-0000-0000-0000AD060000}"/>
    <cellStyle name="Standard 3 3 2 12" xfId="1710" xr:uid="{00000000-0005-0000-0000-0000AE060000}"/>
    <cellStyle name="Standard 3 3 2 13" xfId="1711" xr:uid="{00000000-0005-0000-0000-0000AF060000}"/>
    <cellStyle name="Standard 3 3 2 2" xfId="1712" xr:uid="{00000000-0005-0000-0000-0000B0060000}"/>
    <cellStyle name="Standard 3 3 2 2 10" xfId="1713" xr:uid="{00000000-0005-0000-0000-0000B1060000}"/>
    <cellStyle name="Standard 3 3 2 2 11" xfId="1714" xr:uid="{00000000-0005-0000-0000-0000B2060000}"/>
    <cellStyle name="Standard 3 3 2 2 12" xfId="1715" xr:uid="{00000000-0005-0000-0000-0000B3060000}"/>
    <cellStyle name="Standard 3 3 2 2 2" xfId="1716" xr:uid="{00000000-0005-0000-0000-0000B4060000}"/>
    <cellStyle name="Standard 3 3 2 2 2 2" xfId="1717" xr:uid="{00000000-0005-0000-0000-0000B5060000}"/>
    <cellStyle name="Standard 3 3 2 2 2 2 2" xfId="1718" xr:uid="{00000000-0005-0000-0000-0000B6060000}"/>
    <cellStyle name="Standard 3 3 2 2 2 2 3" xfId="1719" xr:uid="{00000000-0005-0000-0000-0000B7060000}"/>
    <cellStyle name="Standard 3 3 2 2 2 2 4" xfId="1720" xr:uid="{00000000-0005-0000-0000-0000B8060000}"/>
    <cellStyle name="Standard 3 3 2 2 2 3" xfId="1721" xr:uid="{00000000-0005-0000-0000-0000B9060000}"/>
    <cellStyle name="Standard 3 3 2 2 2 3 2" xfId="1722" xr:uid="{00000000-0005-0000-0000-0000BA060000}"/>
    <cellStyle name="Standard 3 3 2 2 2 4" xfId="1723" xr:uid="{00000000-0005-0000-0000-0000BB060000}"/>
    <cellStyle name="Standard 3 3 2 2 2 5" xfId="1724" xr:uid="{00000000-0005-0000-0000-0000BC060000}"/>
    <cellStyle name="Standard 3 3 2 2 2 6" xfId="1725" xr:uid="{00000000-0005-0000-0000-0000BD060000}"/>
    <cellStyle name="Standard 3 3 2 2 2 7" xfId="1726" xr:uid="{00000000-0005-0000-0000-0000BE060000}"/>
    <cellStyle name="Standard 3 3 2 2 2 8" xfId="1727" xr:uid="{00000000-0005-0000-0000-0000BF060000}"/>
    <cellStyle name="Standard 3 3 2 2 2 9" xfId="1728" xr:uid="{00000000-0005-0000-0000-0000C0060000}"/>
    <cellStyle name="Standard 3 3 2 2 3" xfId="1729" xr:uid="{00000000-0005-0000-0000-0000C1060000}"/>
    <cellStyle name="Standard 3 3 2 2 3 2" xfId="1730" xr:uid="{00000000-0005-0000-0000-0000C2060000}"/>
    <cellStyle name="Standard 3 3 2 2 3 3" xfId="1731" xr:uid="{00000000-0005-0000-0000-0000C3060000}"/>
    <cellStyle name="Standard 3 3 2 2 3 4" xfId="1732" xr:uid="{00000000-0005-0000-0000-0000C4060000}"/>
    <cellStyle name="Standard 3 3 2 2 3 5" xfId="1733" xr:uid="{00000000-0005-0000-0000-0000C5060000}"/>
    <cellStyle name="Standard 3 3 2 2 3 6" xfId="1734" xr:uid="{00000000-0005-0000-0000-0000C6060000}"/>
    <cellStyle name="Standard 3 3 2 2 3 7" xfId="1735" xr:uid="{00000000-0005-0000-0000-0000C7060000}"/>
    <cellStyle name="Standard 3 3 2 2 3 8" xfId="1736" xr:uid="{00000000-0005-0000-0000-0000C8060000}"/>
    <cellStyle name="Standard 3 3 2 2 4" xfId="1737" xr:uid="{00000000-0005-0000-0000-0000C9060000}"/>
    <cellStyle name="Standard 3 3 2 2 4 2" xfId="1738" xr:uid="{00000000-0005-0000-0000-0000CA060000}"/>
    <cellStyle name="Standard 3 3 2 2 4 3" xfId="1739" xr:uid="{00000000-0005-0000-0000-0000CB060000}"/>
    <cellStyle name="Standard 3 3 2 2 4 4" xfId="1740" xr:uid="{00000000-0005-0000-0000-0000CC060000}"/>
    <cellStyle name="Standard 3 3 2 2 4 5" xfId="1741" xr:uid="{00000000-0005-0000-0000-0000CD060000}"/>
    <cellStyle name="Standard 3 3 2 2 4 6" xfId="1742" xr:uid="{00000000-0005-0000-0000-0000CE060000}"/>
    <cellStyle name="Standard 3 3 2 2 5" xfId="1743" xr:uid="{00000000-0005-0000-0000-0000CF060000}"/>
    <cellStyle name="Standard 3 3 2 2 5 2" xfId="1744" xr:uid="{00000000-0005-0000-0000-0000D0060000}"/>
    <cellStyle name="Standard 3 3 2 2 5 3" xfId="1745" xr:uid="{00000000-0005-0000-0000-0000D1060000}"/>
    <cellStyle name="Standard 3 3 2 2 5 4" xfId="1746" xr:uid="{00000000-0005-0000-0000-0000D2060000}"/>
    <cellStyle name="Standard 3 3 2 2 6" xfId="1747" xr:uid="{00000000-0005-0000-0000-0000D3060000}"/>
    <cellStyle name="Standard 3 3 2 2 6 2" xfId="1748" xr:uid="{00000000-0005-0000-0000-0000D4060000}"/>
    <cellStyle name="Standard 3 3 2 2 7" xfId="1749" xr:uid="{00000000-0005-0000-0000-0000D5060000}"/>
    <cellStyle name="Standard 3 3 2 2 8" xfId="1750" xr:uid="{00000000-0005-0000-0000-0000D6060000}"/>
    <cellStyle name="Standard 3 3 2 2 9" xfId="1751" xr:uid="{00000000-0005-0000-0000-0000D7060000}"/>
    <cellStyle name="Standard 3 3 2 3" xfId="1752" xr:uid="{00000000-0005-0000-0000-0000D8060000}"/>
    <cellStyle name="Standard 3 3 2 3 2" xfId="1753" xr:uid="{00000000-0005-0000-0000-0000D9060000}"/>
    <cellStyle name="Standard 3 3 2 3 2 2" xfId="1754" xr:uid="{00000000-0005-0000-0000-0000DA060000}"/>
    <cellStyle name="Standard 3 3 2 3 2 3" xfId="1755" xr:uid="{00000000-0005-0000-0000-0000DB060000}"/>
    <cellStyle name="Standard 3 3 2 3 2 4" xfId="1756" xr:uid="{00000000-0005-0000-0000-0000DC060000}"/>
    <cellStyle name="Standard 3 3 2 3 3" xfId="1757" xr:uid="{00000000-0005-0000-0000-0000DD060000}"/>
    <cellStyle name="Standard 3 3 2 3 3 2" xfId="1758" xr:uid="{00000000-0005-0000-0000-0000DE060000}"/>
    <cellStyle name="Standard 3 3 2 3 4" xfId="1759" xr:uid="{00000000-0005-0000-0000-0000DF060000}"/>
    <cellStyle name="Standard 3 3 2 3 5" xfId="1760" xr:uid="{00000000-0005-0000-0000-0000E0060000}"/>
    <cellStyle name="Standard 3 3 2 3 6" xfId="1761" xr:uid="{00000000-0005-0000-0000-0000E1060000}"/>
    <cellStyle name="Standard 3 3 2 3 7" xfId="1762" xr:uid="{00000000-0005-0000-0000-0000E2060000}"/>
    <cellStyle name="Standard 3 3 2 3 8" xfId="1763" xr:uid="{00000000-0005-0000-0000-0000E3060000}"/>
    <cellStyle name="Standard 3 3 2 3 9" xfId="1764" xr:uid="{00000000-0005-0000-0000-0000E4060000}"/>
    <cellStyle name="Standard 3 3 2 4" xfId="1765" xr:uid="{00000000-0005-0000-0000-0000E5060000}"/>
    <cellStyle name="Standard 3 3 2 4 2" xfId="1766" xr:uid="{00000000-0005-0000-0000-0000E6060000}"/>
    <cellStyle name="Standard 3 3 2 4 3" xfId="1767" xr:uid="{00000000-0005-0000-0000-0000E7060000}"/>
    <cellStyle name="Standard 3 3 2 4 4" xfId="1768" xr:uid="{00000000-0005-0000-0000-0000E8060000}"/>
    <cellStyle name="Standard 3 3 2 4 5" xfId="1769" xr:uid="{00000000-0005-0000-0000-0000E9060000}"/>
    <cellStyle name="Standard 3 3 2 4 6" xfId="1770" xr:uid="{00000000-0005-0000-0000-0000EA060000}"/>
    <cellStyle name="Standard 3 3 2 4 7" xfId="1771" xr:uid="{00000000-0005-0000-0000-0000EB060000}"/>
    <cellStyle name="Standard 3 3 2 5" xfId="1772" xr:uid="{00000000-0005-0000-0000-0000EC060000}"/>
    <cellStyle name="Standard 3 3 2 5 2" xfId="1773" xr:uid="{00000000-0005-0000-0000-0000ED060000}"/>
    <cellStyle name="Standard 3 3 2 5 3" xfId="1774" xr:uid="{00000000-0005-0000-0000-0000EE060000}"/>
    <cellStyle name="Standard 3 3 2 5 4" xfId="1775" xr:uid="{00000000-0005-0000-0000-0000EF060000}"/>
    <cellStyle name="Standard 3 3 2 5 5" xfId="1776" xr:uid="{00000000-0005-0000-0000-0000F0060000}"/>
    <cellStyle name="Standard 3 3 2 5 6" xfId="1777" xr:uid="{00000000-0005-0000-0000-0000F1060000}"/>
    <cellStyle name="Standard 3 3 2 5 7" xfId="1778" xr:uid="{00000000-0005-0000-0000-0000F2060000}"/>
    <cellStyle name="Standard 3 3 2 6" xfId="1779" xr:uid="{00000000-0005-0000-0000-0000F3060000}"/>
    <cellStyle name="Standard 3 3 2 6 2" xfId="1780" xr:uid="{00000000-0005-0000-0000-0000F4060000}"/>
    <cellStyle name="Standard 3 3 2 6 3" xfId="1781" xr:uid="{00000000-0005-0000-0000-0000F5060000}"/>
    <cellStyle name="Standard 3 3 2 6 4" xfId="1782" xr:uid="{00000000-0005-0000-0000-0000F6060000}"/>
    <cellStyle name="Standard 3 3 2 6 5" xfId="1783" xr:uid="{00000000-0005-0000-0000-0000F7060000}"/>
    <cellStyle name="Standard 3 3 2 7" xfId="1784" xr:uid="{00000000-0005-0000-0000-0000F8060000}"/>
    <cellStyle name="Standard 3 3 2 7 2" xfId="1785" xr:uid="{00000000-0005-0000-0000-0000F9060000}"/>
    <cellStyle name="Standard 3 3 2 8" xfId="1786" xr:uid="{00000000-0005-0000-0000-0000FA060000}"/>
    <cellStyle name="Standard 3 3 2 9" xfId="1787" xr:uid="{00000000-0005-0000-0000-0000FB060000}"/>
    <cellStyle name="Standard 3 3 3" xfId="1788" xr:uid="{00000000-0005-0000-0000-0000FC060000}"/>
    <cellStyle name="Standard 3 3 3 10" xfId="1789" xr:uid="{00000000-0005-0000-0000-0000FD060000}"/>
    <cellStyle name="Standard 3 3 3 11" xfId="1790" xr:uid="{00000000-0005-0000-0000-0000FE060000}"/>
    <cellStyle name="Standard 3 3 3 12" xfId="1791" xr:uid="{00000000-0005-0000-0000-0000FF060000}"/>
    <cellStyle name="Standard 3 3 3 2" xfId="1792" xr:uid="{00000000-0005-0000-0000-000000070000}"/>
    <cellStyle name="Standard 3 3 3 2 2" xfId="1793" xr:uid="{00000000-0005-0000-0000-000001070000}"/>
    <cellStyle name="Standard 3 3 3 2 2 2" xfId="1794" xr:uid="{00000000-0005-0000-0000-000002070000}"/>
    <cellStyle name="Standard 3 3 3 2 2 3" xfId="1795" xr:uid="{00000000-0005-0000-0000-000003070000}"/>
    <cellStyle name="Standard 3 3 3 2 2 4" xfId="1796" xr:uid="{00000000-0005-0000-0000-000004070000}"/>
    <cellStyle name="Standard 3 3 3 2 3" xfId="1797" xr:uid="{00000000-0005-0000-0000-000005070000}"/>
    <cellStyle name="Standard 3 3 3 2 3 2" xfId="1798" xr:uid="{00000000-0005-0000-0000-000006070000}"/>
    <cellStyle name="Standard 3 3 3 2 4" xfId="1799" xr:uid="{00000000-0005-0000-0000-000007070000}"/>
    <cellStyle name="Standard 3 3 3 2 5" xfId="1800" xr:uid="{00000000-0005-0000-0000-000008070000}"/>
    <cellStyle name="Standard 3 3 3 2 6" xfId="1801" xr:uid="{00000000-0005-0000-0000-000009070000}"/>
    <cellStyle name="Standard 3 3 3 2 7" xfId="1802" xr:uid="{00000000-0005-0000-0000-00000A070000}"/>
    <cellStyle name="Standard 3 3 3 2 8" xfId="1803" xr:uid="{00000000-0005-0000-0000-00000B070000}"/>
    <cellStyle name="Standard 3 3 3 2 9" xfId="1804" xr:uid="{00000000-0005-0000-0000-00000C070000}"/>
    <cellStyle name="Standard 3 3 3 3" xfId="1805" xr:uid="{00000000-0005-0000-0000-00000D070000}"/>
    <cellStyle name="Standard 3 3 3 3 2" xfId="1806" xr:uid="{00000000-0005-0000-0000-00000E070000}"/>
    <cellStyle name="Standard 3 3 3 3 3" xfId="1807" xr:uid="{00000000-0005-0000-0000-00000F070000}"/>
    <cellStyle name="Standard 3 3 3 3 4" xfId="1808" xr:uid="{00000000-0005-0000-0000-000010070000}"/>
    <cellStyle name="Standard 3 3 3 3 5" xfId="1809" xr:uid="{00000000-0005-0000-0000-000011070000}"/>
    <cellStyle name="Standard 3 3 3 3 6" xfId="1810" xr:uid="{00000000-0005-0000-0000-000012070000}"/>
    <cellStyle name="Standard 3 3 3 3 7" xfId="1811" xr:uid="{00000000-0005-0000-0000-000013070000}"/>
    <cellStyle name="Standard 3 3 3 3 8" xfId="1812" xr:uid="{00000000-0005-0000-0000-000014070000}"/>
    <cellStyle name="Standard 3 3 3 4" xfId="1813" xr:uid="{00000000-0005-0000-0000-000015070000}"/>
    <cellStyle name="Standard 3 3 3 4 2" xfId="1814" xr:uid="{00000000-0005-0000-0000-000016070000}"/>
    <cellStyle name="Standard 3 3 3 4 3" xfId="1815" xr:uid="{00000000-0005-0000-0000-000017070000}"/>
    <cellStyle name="Standard 3 3 3 4 4" xfId="1816" xr:uid="{00000000-0005-0000-0000-000018070000}"/>
    <cellStyle name="Standard 3 3 3 4 5" xfId="1817" xr:uid="{00000000-0005-0000-0000-000019070000}"/>
    <cellStyle name="Standard 3 3 3 4 6" xfId="1818" xr:uid="{00000000-0005-0000-0000-00001A070000}"/>
    <cellStyle name="Standard 3 3 3 5" xfId="1819" xr:uid="{00000000-0005-0000-0000-00001B070000}"/>
    <cellStyle name="Standard 3 3 3 5 2" xfId="1820" xr:uid="{00000000-0005-0000-0000-00001C070000}"/>
    <cellStyle name="Standard 3 3 3 5 3" xfId="1821" xr:uid="{00000000-0005-0000-0000-00001D070000}"/>
    <cellStyle name="Standard 3 3 3 5 4" xfId="1822" xr:uid="{00000000-0005-0000-0000-00001E070000}"/>
    <cellStyle name="Standard 3 3 3 6" xfId="1823" xr:uid="{00000000-0005-0000-0000-00001F070000}"/>
    <cellStyle name="Standard 3 3 3 6 2" xfId="1824" xr:uid="{00000000-0005-0000-0000-000020070000}"/>
    <cellStyle name="Standard 3 3 3 7" xfId="1825" xr:uid="{00000000-0005-0000-0000-000021070000}"/>
    <cellStyle name="Standard 3 3 3 8" xfId="1826" xr:uid="{00000000-0005-0000-0000-000022070000}"/>
    <cellStyle name="Standard 3 3 3 9" xfId="1827" xr:uid="{00000000-0005-0000-0000-000023070000}"/>
    <cellStyle name="Standard 3 3 4" xfId="1828" xr:uid="{00000000-0005-0000-0000-000024070000}"/>
    <cellStyle name="Standard 3 3 5" xfId="1829" xr:uid="{00000000-0005-0000-0000-000025070000}"/>
    <cellStyle name="Standard 3 3 5 2" xfId="1830" xr:uid="{00000000-0005-0000-0000-000026070000}"/>
    <cellStyle name="Standard 3 3 5 2 2" xfId="1831" xr:uid="{00000000-0005-0000-0000-000027070000}"/>
    <cellStyle name="Standard 3 3 5 2 3" xfId="1832" xr:uid="{00000000-0005-0000-0000-000028070000}"/>
    <cellStyle name="Standard 3 3 5 2 4" xfId="1833" xr:uid="{00000000-0005-0000-0000-000029070000}"/>
    <cellStyle name="Standard 3 3 5 3" xfId="1834" xr:uid="{00000000-0005-0000-0000-00002A070000}"/>
    <cellStyle name="Standard 3 3 5 3 2" xfId="1835" xr:uid="{00000000-0005-0000-0000-00002B070000}"/>
    <cellStyle name="Standard 3 3 5 4" xfId="1836" xr:uid="{00000000-0005-0000-0000-00002C070000}"/>
    <cellStyle name="Standard 3 3 5 5" xfId="1837" xr:uid="{00000000-0005-0000-0000-00002D070000}"/>
    <cellStyle name="Standard 3 3 5 6" xfId="1838" xr:uid="{00000000-0005-0000-0000-00002E070000}"/>
    <cellStyle name="Standard 3 3 5 7" xfId="1839" xr:uid="{00000000-0005-0000-0000-00002F070000}"/>
    <cellStyle name="Standard 3 3 5 8" xfId="1840" xr:uid="{00000000-0005-0000-0000-000030070000}"/>
    <cellStyle name="Standard 3 3 5 9" xfId="1841" xr:uid="{00000000-0005-0000-0000-000031070000}"/>
    <cellStyle name="Standard 3 3 6" xfId="1842" xr:uid="{00000000-0005-0000-0000-000032070000}"/>
    <cellStyle name="Standard 3 3 6 2" xfId="1843" xr:uid="{00000000-0005-0000-0000-000033070000}"/>
    <cellStyle name="Standard 3 3 6 3" xfId="1844" xr:uid="{00000000-0005-0000-0000-000034070000}"/>
    <cellStyle name="Standard 3 3 6 4" xfId="1845" xr:uid="{00000000-0005-0000-0000-000035070000}"/>
    <cellStyle name="Standard 3 3 6 5" xfId="1846" xr:uid="{00000000-0005-0000-0000-000036070000}"/>
    <cellStyle name="Standard 3 3 6 6" xfId="1847" xr:uid="{00000000-0005-0000-0000-000037070000}"/>
    <cellStyle name="Standard 3 3 6 7" xfId="1848" xr:uid="{00000000-0005-0000-0000-000038070000}"/>
    <cellStyle name="Standard 3 3 7" xfId="1849" xr:uid="{00000000-0005-0000-0000-000039070000}"/>
    <cellStyle name="Standard 3 3 7 2" xfId="1850" xr:uid="{00000000-0005-0000-0000-00003A070000}"/>
    <cellStyle name="Standard 3 3 7 3" xfId="1851" xr:uid="{00000000-0005-0000-0000-00003B070000}"/>
    <cellStyle name="Standard 3 3 7 4" xfId="1852" xr:uid="{00000000-0005-0000-0000-00003C070000}"/>
    <cellStyle name="Standard 3 3 7 5" xfId="1853" xr:uid="{00000000-0005-0000-0000-00003D070000}"/>
    <cellStyle name="Standard 3 3 7 6" xfId="1854" xr:uid="{00000000-0005-0000-0000-00003E070000}"/>
    <cellStyle name="Standard 3 3 8" xfId="1855" xr:uid="{00000000-0005-0000-0000-00003F070000}"/>
    <cellStyle name="Standard 3 3 8 2" xfId="1856" xr:uid="{00000000-0005-0000-0000-000040070000}"/>
    <cellStyle name="Standard 3 3 8 3" xfId="1857" xr:uid="{00000000-0005-0000-0000-000041070000}"/>
    <cellStyle name="Standard 3 3 8 4" xfId="1858" xr:uid="{00000000-0005-0000-0000-000042070000}"/>
    <cellStyle name="Standard 3 3 9" xfId="1859" xr:uid="{00000000-0005-0000-0000-000043070000}"/>
    <cellStyle name="Standard 3 3 9 2" xfId="1860" xr:uid="{00000000-0005-0000-0000-000044070000}"/>
    <cellStyle name="Standard 3 4" xfId="1861" xr:uid="{00000000-0005-0000-0000-000045070000}"/>
    <cellStyle name="Standard 3 4 10" xfId="1862" xr:uid="{00000000-0005-0000-0000-000046070000}"/>
    <cellStyle name="Standard 3 4 11" xfId="1863" xr:uid="{00000000-0005-0000-0000-000047070000}"/>
    <cellStyle name="Standard 3 4 2" xfId="1864" xr:uid="{00000000-0005-0000-0000-000048070000}"/>
    <cellStyle name="Standard 3 4 2 2" xfId="1865" xr:uid="{00000000-0005-0000-0000-000049070000}"/>
    <cellStyle name="Standard 3 4 2 2 2" xfId="1866" xr:uid="{00000000-0005-0000-0000-00004A070000}"/>
    <cellStyle name="Standard 3 4 2 2 3" xfId="1867" xr:uid="{00000000-0005-0000-0000-00004B070000}"/>
    <cellStyle name="Standard 3 4 2 2 4" xfId="1868" xr:uid="{00000000-0005-0000-0000-00004C070000}"/>
    <cellStyle name="Standard 3 4 2 2 5" xfId="1869" xr:uid="{00000000-0005-0000-0000-00004D070000}"/>
    <cellStyle name="Standard 3 4 2 3" xfId="1870" xr:uid="{00000000-0005-0000-0000-00004E070000}"/>
    <cellStyle name="Standard 3 4 2 3 2" xfId="1871" xr:uid="{00000000-0005-0000-0000-00004F070000}"/>
    <cellStyle name="Standard 3 4 2 4" xfId="1872" xr:uid="{00000000-0005-0000-0000-000050070000}"/>
    <cellStyle name="Standard 3 4 2 5" xfId="1873" xr:uid="{00000000-0005-0000-0000-000051070000}"/>
    <cellStyle name="Standard 3 4 2 6" xfId="1874" xr:uid="{00000000-0005-0000-0000-000052070000}"/>
    <cellStyle name="Standard 3 4 2 7" xfId="1875" xr:uid="{00000000-0005-0000-0000-000053070000}"/>
    <cellStyle name="Standard 3 4 2 8" xfId="1876" xr:uid="{00000000-0005-0000-0000-000054070000}"/>
    <cellStyle name="Standard 3 4 2 9" xfId="1877" xr:uid="{00000000-0005-0000-0000-000055070000}"/>
    <cellStyle name="Standard 3 4 3" xfId="1878" xr:uid="{00000000-0005-0000-0000-000056070000}"/>
    <cellStyle name="Standard 3 4 3 2" xfId="1879" xr:uid="{00000000-0005-0000-0000-000057070000}"/>
    <cellStyle name="Standard 3 4 3 2 2" xfId="1880" xr:uid="{00000000-0005-0000-0000-000058070000}"/>
    <cellStyle name="Standard 3 4 3 3" xfId="1881" xr:uid="{00000000-0005-0000-0000-000059070000}"/>
    <cellStyle name="Standard 3 4 3 4" xfId="1882" xr:uid="{00000000-0005-0000-0000-00005A070000}"/>
    <cellStyle name="Standard 3 4 3 5" xfId="1883" xr:uid="{00000000-0005-0000-0000-00005B070000}"/>
    <cellStyle name="Standard 3 4 3 6" xfId="1884" xr:uid="{00000000-0005-0000-0000-00005C070000}"/>
    <cellStyle name="Standard 3 4 4" xfId="1885" xr:uid="{00000000-0005-0000-0000-00005D070000}"/>
    <cellStyle name="Standard 3 4 4 2" xfId="1886" xr:uid="{00000000-0005-0000-0000-00005E070000}"/>
    <cellStyle name="Standard 3 4 4 3" xfId="1887" xr:uid="{00000000-0005-0000-0000-00005F070000}"/>
    <cellStyle name="Standard 3 4 4 4" xfId="1888" xr:uid="{00000000-0005-0000-0000-000060070000}"/>
    <cellStyle name="Standard 3 4 4 5" xfId="1889" xr:uid="{00000000-0005-0000-0000-000061070000}"/>
    <cellStyle name="Standard 3 4 5" xfId="1890" xr:uid="{00000000-0005-0000-0000-000062070000}"/>
    <cellStyle name="Standard 3 4 5 2" xfId="1891" xr:uid="{00000000-0005-0000-0000-000063070000}"/>
    <cellStyle name="Standard 3 4 6" xfId="1892" xr:uid="{00000000-0005-0000-0000-000064070000}"/>
    <cellStyle name="Standard 3 4 7" xfId="1893" xr:uid="{00000000-0005-0000-0000-000065070000}"/>
    <cellStyle name="Standard 3 4 8" xfId="1894" xr:uid="{00000000-0005-0000-0000-000066070000}"/>
    <cellStyle name="Standard 3 4 9" xfId="1895" xr:uid="{00000000-0005-0000-0000-000067070000}"/>
    <cellStyle name="Standard 3 5" xfId="1896" xr:uid="{00000000-0005-0000-0000-000068070000}"/>
    <cellStyle name="Standard 3 5 10" xfId="1897" xr:uid="{00000000-0005-0000-0000-000069070000}"/>
    <cellStyle name="Standard 3 5 11" xfId="1898" xr:uid="{00000000-0005-0000-0000-00006A070000}"/>
    <cellStyle name="Standard 3 5 2" xfId="1899" xr:uid="{00000000-0005-0000-0000-00006B070000}"/>
    <cellStyle name="Standard 3 5 2 2" xfId="1900" xr:uid="{00000000-0005-0000-0000-00006C070000}"/>
    <cellStyle name="Standard 3 5 2 2 2" xfId="1901" xr:uid="{00000000-0005-0000-0000-00006D070000}"/>
    <cellStyle name="Standard 3 5 2 2 3" xfId="1902" xr:uid="{00000000-0005-0000-0000-00006E070000}"/>
    <cellStyle name="Standard 3 5 2 2 4" xfId="1903" xr:uid="{00000000-0005-0000-0000-00006F070000}"/>
    <cellStyle name="Standard 3 5 2 3" xfId="1904" xr:uid="{00000000-0005-0000-0000-000070070000}"/>
    <cellStyle name="Standard 3 5 2 3 2" xfId="1905" xr:uid="{00000000-0005-0000-0000-000071070000}"/>
    <cellStyle name="Standard 3 5 2 4" xfId="1906" xr:uid="{00000000-0005-0000-0000-000072070000}"/>
    <cellStyle name="Standard 3 5 2 5" xfId="1907" xr:uid="{00000000-0005-0000-0000-000073070000}"/>
    <cellStyle name="Standard 3 5 2 6" xfId="1908" xr:uid="{00000000-0005-0000-0000-000074070000}"/>
    <cellStyle name="Standard 3 5 2 7" xfId="1909" xr:uid="{00000000-0005-0000-0000-000075070000}"/>
    <cellStyle name="Standard 3 5 2 8" xfId="1910" xr:uid="{00000000-0005-0000-0000-000076070000}"/>
    <cellStyle name="Standard 3 5 2 9" xfId="1911" xr:uid="{00000000-0005-0000-0000-000077070000}"/>
    <cellStyle name="Standard 3 5 3" xfId="1912" xr:uid="{00000000-0005-0000-0000-000078070000}"/>
    <cellStyle name="Standard 3 5 3 2" xfId="1913" xr:uid="{00000000-0005-0000-0000-000079070000}"/>
    <cellStyle name="Standard 3 5 3 3" xfId="1914" xr:uid="{00000000-0005-0000-0000-00007A070000}"/>
    <cellStyle name="Standard 3 5 3 4" xfId="1915" xr:uid="{00000000-0005-0000-0000-00007B070000}"/>
    <cellStyle name="Standard 3 5 3 5" xfId="1916" xr:uid="{00000000-0005-0000-0000-00007C070000}"/>
    <cellStyle name="Standard 3 5 3 6" xfId="1917" xr:uid="{00000000-0005-0000-0000-00007D070000}"/>
    <cellStyle name="Standard 3 5 4" xfId="1918" xr:uid="{00000000-0005-0000-0000-00007E070000}"/>
    <cellStyle name="Standard 3 5 4 2" xfId="1919" xr:uid="{00000000-0005-0000-0000-00007F070000}"/>
    <cellStyle name="Standard 3 5 4 3" xfId="1920" xr:uid="{00000000-0005-0000-0000-000080070000}"/>
    <cellStyle name="Standard 3 5 4 4" xfId="1921" xr:uid="{00000000-0005-0000-0000-000081070000}"/>
    <cellStyle name="Standard 3 5 5" xfId="1922" xr:uid="{00000000-0005-0000-0000-000082070000}"/>
    <cellStyle name="Standard 3 5 5 2" xfId="1923" xr:uid="{00000000-0005-0000-0000-000083070000}"/>
    <cellStyle name="Standard 3 5 6" xfId="1924" xr:uid="{00000000-0005-0000-0000-000084070000}"/>
    <cellStyle name="Standard 3 5 7" xfId="1925" xr:uid="{00000000-0005-0000-0000-000085070000}"/>
    <cellStyle name="Standard 3 5 8" xfId="1926" xr:uid="{00000000-0005-0000-0000-000086070000}"/>
    <cellStyle name="Standard 3 5 9" xfId="1927" xr:uid="{00000000-0005-0000-0000-000087070000}"/>
    <cellStyle name="Standard 3 6" xfId="1928" xr:uid="{00000000-0005-0000-0000-000088070000}"/>
    <cellStyle name="Standard 3 6 2" xfId="1929" xr:uid="{00000000-0005-0000-0000-000089070000}"/>
    <cellStyle name="Standard 3 7" xfId="1930" xr:uid="{00000000-0005-0000-0000-00008A070000}"/>
    <cellStyle name="Standard 3 7 2" xfId="1931" xr:uid="{00000000-0005-0000-0000-00008B070000}"/>
    <cellStyle name="Standard 3 7 2 2" xfId="1932" xr:uid="{00000000-0005-0000-0000-00008C070000}"/>
    <cellStyle name="Standard 3 7 2 3" xfId="1933" xr:uid="{00000000-0005-0000-0000-00008D070000}"/>
    <cellStyle name="Standard 3 7 2 4" xfId="1934" xr:uid="{00000000-0005-0000-0000-00008E070000}"/>
    <cellStyle name="Standard 3 7 2 5" xfId="1935" xr:uid="{00000000-0005-0000-0000-00008F070000}"/>
    <cellStyle name="Standard 3 7 3" xfId="1936" xr:uid="{00000000-0005-0000-0000-000090070000}"/>
    <cellStyle name="Standard 3 7 3 2" xfId="1937" xr:uid="{00000000-0005-0000-0000-000091070000}"/>
    <cellStyle name="Standard 3 7 4" xfId="1938" xr:uid="{00000000-0005-0000-0000-000092070000}"/>
    <cellStyle name="Standard 3 7 5" xfId="1939" xr:uid="{00000000-0005-0000-0000-000093070000}"/>
    <cellStyle name="Standard 3 7 6" xfId="1940" xr:uid="{00000000-0005-0000-0000-000094070000}"/>
    <cellStyle name="Standard 3 7 7" xfId="1941" xr:uid="{00000000-0005-0000-0000-000095070000}"/>
    <cellStyle name="Standard 3 7 8" xfId="1942" xr:uid="{00000000-0005-0000-0000-000096070000}"/>
    <cellStyle name="Standard 3 7 9" xfId="1943" xr:uid="{00000000-0005-0000-0000-000097070000}"/>
    <cellStyle name="Standard 3 8" xfId="1944" xr:uid="{00000000-0005-0000-0000-000098070000}"/>
    <cellStyle name="Standard 3 8 2" xfId="1945" xr:uid="{00000000-0005-0000-0000-000099070000}"/>
    <cellStyle name="Standard 3 8 2 2" xfId="1946" xr:uid="{00000000-0005-0000-0000-00009A070000}"/>
    <cellStyle name="Standard 3 8 2 3" xfId="1947" xr:uid="{00000000-0005-0000-0000-00009B070000}"/>
    <cellStyle name="Standard 3 8 3" xfId="1948" xr:uid="{00000000-0005-0000-0000-00009C070000}"/>
    <cellStyle name="Standard 3 8 4" xfId="1949" xr:uid="{00000000-0005-0000-0000-00009D070000}"/>
    <cellStyle name="Standard 3 8 5" xfId="1950" xr:uid="{00000000-0005-0000-0000-00009E070000}"/>
    <cellStyle name="Standard 3 8 6" xfId="1951" xr:uid="{00000000-0005-0000-0000-00009F070000}"/>
    <cellStyle name="Standard 3 8 7" xfId="1952" xr:uid="{00000000-0005-0000-0000-0000A0070000}"/>
    <cellStyle name="Standard 3 8 8" xfId="1953" xr:uid="{00000000-0005-0000-0000-0000A1070000}"/>
    <cellStyle name="Standard 3 8 9" xfId="1954" xr:uid="{00000000-0005-0000-0000-0000A2070000}"/>
    <cellStyle name="Standard 3 9" xfId="1955" xr:uid="{00000000-0005-0000-0000-0000A3070000}"/>
    <cellStyle name="Standard 3 9 2" xfId="1956" xr:uid="{00000000-0005-0000-0000-0000A4070000}"/>
    <cellStyle name="Standard 3 9 3" xfId="1957" xr:uid="{00000000-0005-0000-0000-0000A5070000}"/>
    <cellStyle name="Standard 3 9 4" xfId="1958" xr:uid="{00000000-0005-0000-0000-0000A6070000}"/>
    <cellStyle name="Standard 3 9 5" xfId="1959" xr:uid="{00000000-0005-0000-0000-0000A7070000}"/>
    <cellStyle name="Standard 3 9 6" xfId="1960" xr:uid="{00000000-0005-0000-0000-0000A8070000}"/>
    <cellStyle name="Standard 3 9 7" xfId="1961" xr:uid="{00000000-0005-0000-0000-0000A9070000}"/>
    <cellStyle name="Standard 4" xfId="1962" xr:uid="{00000000-0005-0000-0000-0000AA070000}"/>
    <cellStyle name="Standard 4 10" xfId="1963" xr:uid="{00000000-0005-0000-0000-0000AB070000}"/>
    <cellStyle name="Standard 4 10 2" xfId="1964" xr:uid="{00000000-0005-0000-0000-0000AC070000}"/>
    <cellStyle name="Standard 4 11" xfId="1965" xr:uid="{00000000-0005-0000-0000-0000AD070000}"/>
    <cellStyle name="Standard 4 12" xfId="1966" xr:uid="{00000000-0005-0000-0000-0000AE070000}"/>
    <cellStyle name="Standard 4 13" xfId="1967" xr:uid="{00000000-0005-0000-0000-0000AF070000}"/>
    <cellStyle name="Standard 4 14" xfId="1968" xr:uid="{00000000-0005-0000-0000-0000B0070000}"/>
    <cellStyle name="Standard 4 15" xfId="1969" xr:uid="{00000000-0005-0000-0000-0000B1070000}"/>
    <cellStyle name="Standard 4 16" xfId="1970" xr:uid="{00000000-0005-0000-0000-0000B2070000}"/>
    <cellStyle name="Standard 4 17" xfId="1971" xr:uid="{00000000-0005-0000-0000-0000B3070000}"/>
    <cellStyle name="Standard 4 2" xfId="1972" xr:uid="{00000000-0005-0000-0000-0000B4070000}"/>
    <cellStyle name="Standard 4 2 2" xfId="1973" xr:uid="{00000000-0005-0000-0000-0000B5070000}"/>
    <cellStyle name="Standard 4 2 2 2" xfId="1974" xr:uid="{00000000-0005-0000-0000-0000B6070000}"/>
    <cellStyle name="Standard 4 2 3" xfId="1975" xr:uid="{00000000-0005-0000-0000-0000B7070000}"/>
    <cellStyle name="Standard 4 2 4" xfId="1976" xr:uid="{00000000-0005-0000-0000-0000B8070000}"/>
    <cellStyle name="Standard 4 3" xfId="1977" xr:uid="{00000000-0005-0000-0000-0000B9070000}"/>
    <cellStyle name="Standard 4 3 10" xfId="1978" xr:uid="{00000000-0005-0000-0000-0000BA070000}"/>
    <cellStyle name="Standard 4 3 11" xfId="1979" xr:uid="{00000000-0005-0000-0000-0000BB070000}"/>
    <cellStyle name="Standard 4 3 12" xfId="1980" xr:uid="{00000000-0005-0000-0000-0000BC070000}"/>
    <cellStyle name="Standard 4 3 13" xfId="1981" xr:uid="{00000000-0005-0000-0000-0000BD070000}"/>
    <cellStyle name="Standard 4 3 14" xfId="1982" xr:uid="{00000000-0005-0000-0000-0000BE070000}"/>
    <cellStyle name="Standard 4 3 2" xfId="1983" xr:uid="{00000000-0005-0000-0000-0000BF070000}"/>
    <cellStyle name="Standard 4 3 2 10" xfId="1984" xr:uid="{00000000-0005-0000-0000-0000C0070000}"/>
    <cellStyle name="Standard 4 3 2 11" xfId="1985" xr:uid="{00000000-0005-0000-0000-0000C1070000}"/>
    <cellStyle name="Standard 4 3 2 12" xfId="1986" xr:uid="{00000000-0005-0000-0000-0000C2070000}"/>
    <cellStyle name="Standard 4 3 2 2" xfId="1987" xr:uid="{00000000-0005-0000-0000-0000C3070000}"/>
    <cellStyle name="Standard 4 3 2 2 2" xfId="1988" xr:uid="{00000000-0005-0000-0000-0000C4070000}"/>
    <cellStyle name="Standard 4 3 2 2 2 2" xfId="1989" xr:uid="{00000000-0005-0000-0000-0000C5070000}"/>
    <cellStyle name="Standard 4 3 2 2 2 3" xfId="1990" xr:uid="{00000000-0005-0000-0000-0000C6070000}"/>
    <cellStyle name="Standard 4 3 2 2 2 4" xfId="1991" xr:uid="{00000000-0005-0000-0000-0000C7070000}"/>
    <cellStyle name="Standard 4 3 2 2 3" xfId="1992" xr:uid="{00000000-0005-0000-0000-0000C8070000}"/>
    <cellStyle name="Standard 4 3 2 2 3 2" xfId="1993" xr:uid="{00000000-0005-0000-0000-0000C9070000}"/>
    <cellStyle name="Standard 4 3 2 2 4" xfId="1994" xr:uid="{00000000-0005-0000-0000-0000CA070000}"/>
    <cellStyle name="Standard 4 3 2 2 5" xfId="1995" xr:uid="{00000000-0005-0000-0000-0000CB070000}"/>
    <cellStyle name="Standard 4 3 2 2 6" xfId="1996" xr:uid="{00000000-0005-0000-0000-0000CC070000}"/>
    <cellStyle name="Standard 4 3 2 2 7" xfId="1997" xr:uid="{00000000-0005-0000-0000-0000CD070000}"/>
    <cellStyle name="Standard 4 3 2 2 8" xfId="1998" xr:uid="{00000000-0005-0000-0000-0000CE070000}"/>
    <cellStyle name="Standard 4 3 2 2 9" xfId="1999" xr:uid="{00000000-0005-0000-0000-0000CF070000}"/>
    <cellStyle name="Standard 4 3 2 3" xfId="2000" xr:uid="{00000000-0005-0000-0000-0000D0070000}"/>
    <cellStyle name="Standard 4 3 2 3 2" xfId="2001" xr:uid="{00000000-0005-0000-0000-0000D1070000}"/>
    <cellStyle name="Standard 4 3 2 3 3" xfId="2002" xr:uid="{00000000-0005-0000-0000-0000D2070000}"/>
    <cellStyle name="Standard 4 3 2 3 4" xfId="2003" xr:uid="{00000000-0005-0000-0000-0000D3070000}"/>
    <cellStyle name="Standard 4 3 2 3 5" xfId="2004" xr:uid="{00000000-0005-0000-0000-0000D4070000}"/>
    <cellStyle name="Standard 4 3 2 3 6" xfId="2005" xr:uid="{00000000-0005-0000-0000-0000D5070000}"/>
    <cellStyle name="Standard 4 3 2 3 7" xfId="2006" xr:uid="{00000000-0005-0000-0000-0000D6070000}"/>
    <cellStyle name="Standard 4 3 2 3 8" xfId="2007" xr:uid="{00000000-0005-0000-0000-0000D7070000}"/>
    <cellStyle name="Standard 4 3 2 4" xfId="2008" xr:uid="{00000000-0005-0000-0000-0000D8070000}"/>
    <cellStyle name="Standard 4 3 2 4 2" xfId="2009" xr:uid="{00000000-0005-0000-0000-0000D9070000}"/>
    <cellStyle name="Standard 4 3 2 4 3" xfId="2010" xr:uid="{00000000-0005-0000-0000-0000DA070000}"/>
    <cellStyle name="Standard 4 3 2 4 4" xfId="2011" xr:uid="{00000000-0005-0000-0000-0000DB070000}"/>
    <cellStyle name="Standard 4 3 2 4 5" xfId="2012" xr:uid="{00000000-0005-0000-0000-0000DC070000}"/>
    <cellStyle name="Standard 4 3 2 4 6" xfId="2013" xr:uid="{00000000-0005-0000-0000-0000DD070000}"/>
    <cellStyle name="Standard 4 3 2 5" xfId="2014" xr:uid="{00000000-0005-0000-0000-0000DE070000}"/>
    <cellStyle name="Standard 4 3 2 5 2" xfId="2015" xr:uid="{00000000-0005-0000-0000-0000DF070000}"/>
    <cellStyle name="Standard 4 3 2 5 3" xfId="2016" xr:uid="{00000000-0005-0000-0000-0000E0070000}"/>
    <cellStyle name="Standard 4 3 2 5 4" xfId="2017" xr:uid="{00000000-0005-0000-0000-0000E1070000}"/>
    <cellStyle name="Standard 4 3 2 6" xfId="2018" xr:uid="{00000000-0005-0000-0000-0000E2070000}"/>
    <cellStyle name="Standard 4 3 2 6 2" xfId="2019" xr:uid="{00000000-0005-0000-0000-0000E3070000}"/>
    <cellStyle name="Standard 4 3 2 7" xfId="2020" xr:uid="{00000000-0005-0000-0000-0000E4070000}"/>
    <cellStyle name="Standard 4 3 2 8" xfId="2021" xr:uid="{00000000-0005-0000-0000-0000E5070000}"/>
    <cellStyle name="Standard 4 3 2 9" xfId="2022" xr:uid="{00000000-0005-0000-0000-0000E6070000}"/>
    <cellStyle name="Standard 4 3 3" xfId="2023" xr:uid="{00000000-0005-0000-0000-0000E7070000}"/>
    <cellStyle name="Standard 4 3 3 2" xfId="2024" xr:uid="{00000000-0005-0000-0000-0000E8070000}"/>
    <cellStyle name="Standard 4 3 3 2 2" xfId="2025" xr:uid="{00000000-0005-0000-0000-0000E9070000}"/>
    <cellStyle name="Standard 4 3 3 2 3" xfId="2026" xr:uid="{00000000-0005-0000-0000-0000EA070000}"/>
    <cellStyle name="Standard 4 3 3 2 4" xfId="2027" xr:uid="{00000000-0005-0000-0000-0000EB070000}"/>
    <cellStyle name="Standard 4 3 3 3" xfId="2028" xr:uid="{00000000-0005-0000-0000-0000EC070000}"/>
    <cellStyle name="Standard 4 3 3 3 2" xfId="2029" xr:uid="{00000000-0005-0000-0000-0000ED070000}"/>
    <cellStyle name="Standard 4 3 3 4" xfId="2030" xr:uid="{00000000-0005-0000-0000-0000EE070000}"/>
    <cellStyle name="Standard 4 3 3 5" xfId="2031" xr:uid="{00000000-0005-0000-0000-0000EF070000}"/>
    <cellStyle name="Standard 4 3 3 6" xfId="2032" xr:uid="{00000000-0005-0000-0000-0000F0070000}"/>
    <cellStyle name="Standard 4 3 3 7" xfId="2033" xr:uid="{00000000-0005-0000-0000-0000F1070000}"/>
    <cellStyle name="Standard 4 3 3 8" xfId="2034" xr:uid="{00000000-0005-0000-0000-0000F2070000}"/>
    <cellStyle name="Standard 4 3 3 9" xfId="2035" xr:uid="{00000000-0005-0000-0000-0000F3070000}"/>
    <cellStyle name="Standard 4 3 4" xfId="2036" xr:uid="{00000000-0005-0000-0000-0000F4070000}"/>
    <cellStyle name="Standard 4 3 4 2" xfId="2037" xr:uid="{00000000-0005-0000-0000-0000F5070000}"/>
    <cellStyle name="Standard 4 3 4 3" xfId="2038" xr:uid="{00000000-0005-0000-0000-0000F6070000}"/>
    <cellStyle name="Standard 4 3 4 4" xfId="2039" xr:uid="{00000000-0005-0000-0000-0000F7070000}"/>
    <cellStyle name="Standard 4 3 4 5" xfId="2040" xr:uid="{00000000-0005-0000-0000-0000F8070000}"/>
    <cellStyle name="Standard 4 3 4 6" xfId="2041" xr:uid="{00000000-0005-0000-0000-0000F9070000}"/>
    <cellStyle name="Standard 4 3 4 7" xfId="2042" xr:uid="{00000000-0005-0000-0000-0000FA070000}"/>
    <cellStyle name="Standard 4 3 5" xfId="2043" xr:uid="{00000000-0005-0000-0000-0000FB070000}"/>
    <cellStyle name="Standard 4 3 5 2" xfId="2044" xr:uid="{00000000-0005-0000-0000-0000FC070000}"/>
    <cellStyle name="Standard 4 3 5 3" xfId="2045" xr:uid="{00000000-0005-0000-0000-0000FD070000}"/>
    <cellStyle name="Standard 4 3 6" xfId="2046" xr:uid="{00000000-0005-0000-0000-0000FE070000}"/>
    <cellStyle name="Standard 4 3 6 2" xfId="2047" xr:uid="{00000000-0005-0000-0000-0000FF070000}"/>
    <cellStyle name="Standard 4 3 6 3" xfId="2048" xr:uid="{00000000-0005-0000-0000-000000080000}"/>
    <cellStyle name="Standard 4 3 6 4" xfId="2049" xr:uid="{00000000-0005-0000-0000-000001080000}"/>
    <cellStyle name="Standard 4 3 6 5" xfId="2050" xr:uid="{00000000-0005-0000-0000-000002080000}"/>
    <cellStyle name="Standard 4 3 6 6" xfId="2051" xr:uid="{00000000-0005-0000-0000-000003080000}"/>
    <cellStyle name="Standard 4 3 6 7" xfId="2052" xr:uid="{00000000-0005-0000-0000-000004080000}"/>
    <cellStyle name="Standard 4 3 7" xfId="2053" xr:uid="{00000000-0005-0000-0000-000005080000}"/>
    <cellStyle name="Standard 4 3 7 2" xfId="2054" xr:uid="{00000000-0005-0000-0000-000006080000}"/>
    <cellStyle name="Standard 4 3 7 3" xfId="2055" xr:uid="{00000000-0005-0000-0000-000007080000}"/>
    <cellStyle name="Standard 4 3 7 4" xfId="2056" xr:uid="{00000000-0005-0000-0000-000008080000}"/>
    <cellStyle name="Standard 4 3 8" xfId="2057" xr:uid="{00000000-0005-0000-0000-000009080000}"/>
    <cellStyle name="Standard 4 3 8 2" xfId="2058" xr:uid="{00000000-0005-0000-0000-00000A080000}"/>
    <cellStyle name="Standard 4 3 9" xfId="2059" xr:uid="{00000000-0005-0000-0000-00000B080000}"/>
    <cellStyle name="Standard 4 4" xfId="2060" xr:uid="{00000000-0005-0000-0000-00000C080000}"/>
    <cellStyle name="Standard 4 4 10" xfId="2061" xr:uid="{00000000-0005-0000-0000-00000D080000}"/>
    <cellStyle name="Standard 4 4 11" xfId="2062" xr:uid="{00000000-0005-0000-0000-00000E080000}"/>
    <cellStyle name="Standard 4 4 12" xfId="2063" xr:uid="{00000000-0005-0000-0000-00000F080000}"/>
    <cellStyle name="Standard 4 4 2" xfId="2064" xr:uid="{00000000-0005-0000-0000-000010080000}"/>
    <cellStyle name="Standard 4 4 2 2" xfId="2065" xr:uid="{00000000-0005-0000-0000-000011080000}"/>
    <cellStyle name="Standard 4 4 2 2 2" xfId="2066" xr:uid="{00000000-0005-0000-0000-000012080000}"/>
    <cellStyle name="Standard 4 4 2 2 3" xfId="2067" xr:uid="{00000000-0005-0000-0000-000013080000}"/>
    <cellStyle name="Standard 4 4 2 2 4" xfId="2068" xr:uid="{00000000-0005-0000-0000-000014080000}"/>
    <cellStyle name="Standard 4 4 2 3" xfId="2069" xr:uid="{00000000-0005-0000-0000-000015080000}"/>
    <cellStyle name="Standard 4 4 2 3 2" xfId="2070" xr:uid="{00000000-0005-0000-0000-000016080000}"/>
    <cellStyle name="Standard 4 4 2 4" xfId="2071" xr:uid="{00000000-0005-0000-0000-000017080000}"/>
    <cellStyle name="Standard 4 4 2 5" xfId="2072" xr:uid="{00000000-0005-0000-0000-000018080000}"/>
    <cellStyle name="Standard 4 4 2 6" xfId="2073" xr:uid="{00000000-0005-0000-0000-000019080000}"/>
    <cellStyle name="Standard 4 4 2 7" xfId="2074" xr:uid="{00000000-0005-0000-0000-00001A080000}"/>
    <cellStyle name="Standard 4 4 2 8" xfId="2075" xr:uid="{00000000-0005-0000-0000-00001B080000}"/>
    <cellStyle name="Standard 4 4 2 9" xfId="2076" xr:uid="{00000000-0005-0000-0000-00001C080000}"/>
    <cellStyle name="Standard 4 4 3" xfId="2077" xr:uid="{00000000-0005-0000-0000-00001D080000}"/>
    <cellStyle name="Standard 4 4 3 2" xfId="2078" xr:uid="{00000000-0005-0000-0000-00001E080000}"/>
    <cellStyle name="Standard 4 4 3 3" xfId="2079" xr:uid="{00000000-0005-0000-0000-00001F080000}"/>
    <cellStyle name="Standard 4 4 3 4" xfId="2080" xr:uid="{00000000-0005-0000-0000-000020080000}"/>
    <cellStyle name="Standard 4 4 3 5" xfId="2081" xr:uid="{00000000-0005-0000-0000-000021080000}"/>
    <cellStyle name="Standard 4 4 3 6" xfId="2082" xr:uid="{00000000-0005-0000-0000-000022080000}"/>
    <cellStyle name="Standard 4 4 3 7" xfId="2083" xr:uid="{00000000-0005-0000-0000-000023080000}"/>
    <cellStyle name="Standard 4 4 3 8" xfId="2084" xr:uid="{00000000-0005-0000-0000-000024080000}"/>
    <cellStyle name="Standard 4 4 4" xfId="2085" xr:uid="{00000000-0005-0000-0000-000025080000}"/>
    <cellStyle name="Standard 4 4 4 2" xfId="2086" xr:uid="{00000000-0005-0000-0000-000026080000}"/>
    <cellStyle name="Standard 4 4 4 3" xfId="2087" xr:uid="{00000000-0005-0000-0000-000027080000}"/>
    <cellStyle name="Standard 4 4 4 4" xfId="2088" xr:uid="{00000000-0005-0000-0000-000028080000}"/>
    <cellStyle name="Standard 4 4 4 5" xfId="2089" xr:uid="{00000000-0005-0000-0000-000029080000}"/>
    <cellStyle name="Standard 4 4 4 6" xfId="2090" xr:uid="{00000000-0005-0000-0000-00002A080000}"/>
    <cellStyle name="Standard 4 4 5" xfId="2091" xr:uid="{00000000-0005-0000-0000-00002B080000}"/>
    <cellStyle name="Standard 4 4 5 2" xfId="2092" xr:uid="{00000000-0005-0000-0000-00002C080000}"/>
    <cellStyle name="Standard 4 4 5 3" xfId="2093" xr:uid="{00000000-0005-0000-0000-00002D080000}"/>
    <cellStyle name="Standard 4 4 5 4" xfId="2094" xr:uid="{00000000-0005-0000-0000-00002E080000}"/>
    <cellStyle name="Standard 4 4 6" xfId="2095" xr:uid="{00000000-0005-0000-0000-00002F080000}"/>
    <cellStyle name="Standard 4 4 6 2" xfId="2096" xr:uid="{00000000-0005-0000-0000-000030080000}"/>
    <cellStyle name="Standard 4 4 7" xfId="2097" xr:uid="{00000000-0005-0000-0000-000031080000}"/>
    <cellStyle name="Standard 4 4 8" xfId="2098" xr:uid="{00000000-0005-0000-0000-000032080000}"/>
    <cellStyle name="Standard 4 4 9" xfId="2099" xr:uid="{00000000-0005-0000-0000-000033080000}"/>
    <cellStyle name="Standard 4 5" xfId="2100" xr:uid="{00000000-0005-0000-0000-000034080000}"/>
    <cellStyle name="Standard 4 5 2" xfId="2101" xr:uid="{00000000-0005-0000-0000-000035080000}"/>
    <cellStyle name="Standard 4 5 2 2" xfId="2102" xr:uid="{00000000-0005-0000-0000-000036080000}"/>
    <cellStyle name="Standard 4 5 2 3" xfId="2103" xr:uid="{00000000-0005-0000-0000-000037080000}"/>
    <cellStyle name="Standard 4 5 2 4" xfId="2104" xr:uid="{00000000-0005-0000-0000-000038080000}"/>
    <cellStyle name="Standard 4 5 2 5" xfId="2105" xr:uid="{00000000-0005-0000-0000-000039080000}"/>
    <cellStyle name="Standard 4 5 3" xfId="2106" xr:uid="{00000000-0005-0000-0000-00003A080000}"/>
    <cellStyle name="Standard 4 5 3 2" xfId="2107" xr:uid="{00000000-0005-0000-0000-00003B080000}"/>
    <cellStyle name="Standard 4 5 4" xfId="2108" xr:uid="{00000000-0005-0000-0000-00003C080000}"/>
    <cellStyle name="Standard 4 5 5" xfId="2109" xr:uid="{00000000-0005-0000-0000-00003D080000}"/>
    <cellStyle name="Standard 4 5 6" xfId="2110" xr:uid="{00000000-0005-0000-0000-00003E080000}"/>
    <cellStyle name="Standard 4 5 7" xfId="2111" xr:uid="{00000000-0005-0000-0000-00003F080000}"/>
    <cellStyle name="Standard 4 5 8" xfId="2112" xr:uid="{00000000-0005-0000-0000-000040080000}"/>
    <cellStyle name="Standard 4 5 9" xfId="2113" xr:uid="{00000000-0005-0000-0000-000041080000}"/>
    <cellStyle name="Standard 4 6" xfId="2114" xr:uid="{00000000-0005-0000-0000-000042080000}"/>
    <cellStyle name="Standard 4 7" xfId="2115" xr:uid="{00000000-0005-0000-0000-000043080000}"/>
    <cellStyle name="Standard 4 7 2" xfId="2116" xr:uid="{00000000-0005-0000-0000-000044080000}"/>
    <cellStyle name="Standard 4 7 3" xfId="2117" xr:uid="{00000000-0005-0000-0000-000045080000}"/>
    <cellStyle name="Standard 4 7 4" xfId="2118" xr:uid="{00000000-0005-0000-0000-000046080000}"/>
    <cellStyle name="Standard 4 7 5" xfId="2119" xr:uid="{00000000-0005-0000-0000-000047080000}"/>
    <cellStyle name="Standard 4 7 6" xfId="2120" xr:uid="{00000000-0005-0000-0000-000048080000}"/>
    <cellStyle name="Standard 4 7 7" xfId="2121" xr:uid="{00000000-0005-0000-0000-000049080000}"/>
    <cellStyle name="Standard 4 8" xfId="2122" xr:uid="{00000000-0005-0000-0000-00004A080000}"/>
    <cellStyle name="Standard 4 8 2" xfId="2123" xr:uid="{00000000-0005-0000-0000-00004B080000}"/>
    <cellStyle name="Standard 4 8 3" xfId="2124" xr:uid="{00000000-0005-0000-0000-00004C080000}"/>
    <cellStyle name="Standard 4 8 4" xfId="2125" xr:uid="{00000000-0005-0000-0000-00004D080000}"/>
    <cellStyle name="Standard 4 8 5" xfId="2126" xr:uid="{00000000-0005-0000-0000-00004E080000}"/>
    <cellStyle name="Standard 4 8 6" xfId="2127" xr:uid="{00000000-0005-0000-0000-00004F080000}"/>
    <cellStyle name="Standard 4 8 7" xfId="2128" xr:uid="{00000000-0005-0000-0000-000050080000}"/>
    <cellStyle name="Standard 4 9" xfId="2129" xr:uid="{00000000-0005-0000-0000-000051080000}"/>
    <cellStyle name="Standard 4 9 2" xfId="2130" xr:uid="{00000000-0005-0000-0000-000052080000}"/>
    <cellStyle name="Standard 4 9 3" xfId="2131" xr:uid="{00000000-0005-0000-0000-000053080000}"/>
    <cellStyle name="Standard 4 9 4" xfId="2132" xr:uid="{00000000-0005-0000-0000-000054080000}"/>
    <cellStyle name="Standard 5" xfId="2133" xr:uid="{00000000-0005-0000-0000-000055080000}"/>
    <cellStyle name="Standard 5 10" xfId="2134" xr:uid="{00000000-0005-0000-0000-000056080000}"/>
    <cellStyle name="Standard 5 11" xfId="2135" xr:uid="{00000000-0005-0000-0000-000057080000}"/>
    <cellStyle name="Standard 5 12" xfId="2136" xr:uid="{00000000-0005-0000-0000-000058080000}"/>
    <cellStyle name="Standard 5 13" xfId="2137" xr:uid="{00000000-0005-0000-0000-000059080000}"/>
    <cellStyle name="Standard 5 14" xfId="2138" xr:uid="{00000000-0005-0000-0000-00005A080000}"/>
    <cellStyle name="Standard 5 2" xfId="2139" xr:uid="{00000000-0005-0000-0000-00005B080000}"/>
    <cellStyle name="Standard 5 2 2" xfId="2140" xr:uid="{00000000-0005-0000-0000-00005C080000}"/>
    <cellStyle name="Standard 5 2 2 2" xfId="2141" xr:uid="{00000000-0005-0000-0000-00005D080000}"/>
    <cellStyle name="Standard 5 2 2 3" xfId="2142" xr:uid="{00000000-0005-0000-0000-00005E080000}"/>
    <cellStyle name="Standard 5 2 2 4" xfId="2143" xr:uid="{00000000-0005-0000-0000-00005F080000}"/>
    <cellStyle name="Standard 5 2 3" xfId="2144" xr:uid="{00000000-0005-0000-0000-000060080000}"/>
    <cellStyle name="Standard 5 2 3 2" xfId="2145" xr:uid="{00000000-0005-0000-0000-000061080000}"/>
    <cellStyle name="Standard 5 2 3 3" xfId="2146" xr:uid="{00000000-0005-0000-0000-000062080000}"/>
    <cellStyle name="Standard 5 2 4" xfId="2147" xr:uid="{00000000-0005-0000-0000-000063080000}"/>
    <cellStyle name="Standard 5 2 4 2" xfId="2148" xr:uid="{00000000-0005-0000-0000-000064080000}"/>
    <cellStyle name="Standard 5 2 5" xfId="2149" xr:uid="{00000000-0005-0000-0000-000065080000}"/>
    <cellStyle name="Standard 5 2 6" xfId="2150" xr:uid="{00000000-0005-0000-0000-000066080000}"/>
    <cellStyle name="Standard 5 2 7" xfId="2151" xr:uid="{00000000-0005-0000-0000-000067080000}"/>
    <cellStyle name="Standard 5 2 8" xfId="2152" xr:uid="{00000000-0005-0000-0000-000068080000}"/>
    <cellStyle name="Standard 5 2 9" xfId="2153" xr:uid="{00000000-0005-0000-0000-000069080000}"/>
    <cellStyle name="Standard 5 3" xfId="2154" xr:uid="{00000000-0005-0000-0000-00006A080000}"/>
    <cellStyle name="Standard 5 4" xfId="2155" xr:uid="{00000000-0005-0000-0000-00006B080000}"/>
    <cellStyle name="Standard 5 4 2" xfId="2156" xr:uid="{00000000-0005-0000-0000-00006C080000}"/>
    <cellStyle name="Standard 5 4 3" xfId="2157" xr:uid="{00000000-0005-0000-0000-00006D080000}"/>
    <cellStyle name="Standard 5 4 4" xfId="2158" xr:uid="{00000000-0005-0000-0000-00006E080000}"/>
    <cellStyle name="Standard 5 4 5" xfId="2159" xr:uid="{00000000-0005-0000-0000-00006F080000}"/>
    <cellStyle name="Standard 5 4 6" xfId="2160" xr:uid="{00000000-0005-0000-0000-000070080000}"/>
    <cellStyle name="Standard 5 4 7" xfId="2161" xr:uid="{00000000-0005-0000-0000-000071080000}"/>
    <cellStyle name="Standard 5 5" xfId="2162" xr:uid="{00000000-0005-0000-0000-000072080000}"/>
    <cellStyle name="Standard 5 5 2" xfId="2163" xr:uid="{00000000-0005-0000-0000-000073080000}"/>
    <cellStyle name="Standard 5 5 2 2" xfId="2164" xr:uid="{00000000-0005-0000-0000-000074080000}"/>
    <cellStyle name="Standard 5 5 3" xfId="2165" xr:uid="{00000000-0005-0000-0000-000075080000}"/>
    <cellStyle name="Standard 5 5 4" xfId="2166" xr:uid="{00000000-0005-0000-0000-000076080000}"/>
    <cellStyle name="Standard 5 5 5" xfId="2167" xr:uid="{00000000-0005-0000-0000-000077080000}"/>
    <cellStyle name="Standard 5 5 6" xfId="2168" xr:uid="{00000000-0005-0000-0000-000078080000}"/>
    <cellStyle name="Standard 5 5 7" xfId="2169" xr:uid="{00000000-0005-0000-0000-000079080000}"/>
    <cellStyle name="Standard 5 6" xfId="2170" xr:uid="{00000000-0005-0000-0000-00007A080000}"/>
    <cellStyle name="Standard 5 6 2" xfId="2171" xr:uid="{00000000-0005-0000-0000-00007B080000}"/>
    <cellStyle name="Standard 5 6 3" xfId="2172" xr:uid="{00000000-0005-0000-0000-00007C080000}"/>
    <cellStyle name="Standard 5 6 4" xfId="2173" xr:uid="{00000000-0005-0000-0000-00007D080000}"/>
    <cellStyle name="Standard 5 6 5" xfId="2174" xr:uid="{00000000-0005-0000-0000-00007E080000}"/>
    <cellStyle name="Standard 5 7" xfId="2175" xr:uid="{00000000-0005-0000-0000-00007F080000}"/>
    <cellStyle name="Standard 5 7 2" xfId="2176" xr:uid="{00000000-0005-0000-0000-000080080000}"/>
    <cellStyle name="Standard 5 8" xfId="2177" xr:uid="{00000000-0005-0000-0000-000081080000}"/>
    <cellStyle name="Standard 5 9" xfId="2178" xr:uid="{00000000-0005-0000-0000-000082080000}"/>
    <cellStyle name="Standard 6" xfId="2179" xr:uid="{00000000-0005-0000-0000-000083080000}"/>
    <cellStyle name="Standard 6 2" xfId="2180" xr:uid="{00000000-0005-0000-0000-000084080000}"/>
    <cellStyle name="Standard 6 2 2" xfId="2181" xr:uid="{00000000-0005-0000-0000-000085080000}"/>
    <cellStyle name="Standard 6 2 3" xfId="2182" xr:uid="{00000000-0005-0000-0000-000086080000}"/>
    <cellStyle name="Standard 6 2 4" xfId="2183" xr:uid="{00000000-0005-0000-0000-000087080000}"/>
    <cellStyle name="Standard 6 2 5" xfId="2184" xr:uid="{00000000-0005-0000-0000-000088080000}"/>
    <cellStyle name="Standard 6 2 6" xfId="2185" xr:uid="{00000000-0005-0000-0000-000089080000}"/>
    <cellStyle name="Standard 6 2 7" xfId="2186" xr:uid="{00000000-0005-0000-0000-00008A080000}"/>
    <cellStyle name="Standard 6 3" xfId="2187" xr:uid="{00000000-0005-0000-0000-00008B080000}"/>
    <cellStyle name="Standard 6 3 2" xfId="2188" xr:uid="{00000000-0005-0000-0000-00008C080000}"/>
    <cellStyle name="Standard 6 3 3" xfId="2189" xr:uid="{00000000-0005-0000-0000-00008D080000}"/>
    <cellStyle name="Standard 6 3 4" xfId="2190" xr:uid="{00000000-0005-0000-0000-00008E080000}"/>
    <cellStyle name="Standard 6 3 5" xfId="2191" xr:uid="{00000000-0005-0000-0000-00008F080000}"/>
    <cellStyle name="Standard 6 4" xfId="2192" xr:uid="{00000000-0005-0000-0000-000090080000}"/>
    <cellStyle name="Standard 6 4 2" xfId="2193" xr:uid="{00000000-0005-0000-0000-000091080000}"/>
    <cellStyle name="Standard 6 4 3" xfId="2194" xr:uid="{00000000-0005-0000-0000-000092080000}"/>
    <cellStyle name="Standard 6 4 4" xfId="2195" xr:uid="{00000000-0005-0000-0000-000093080000}"/>
    <cellStyle name="Standard 6 4 5" xfId="2196" xr:uid="{00000000-0005-0000-0000-000094080000}"/>
    <cellStyle name="Standard 6 5" xfId="2197" xr:uid="{00000000-0005-0000-0000-000095080000}"/>
    <cellStyle name="Standard 6 5 2" xfId="2198" xr:uid="{00000000-0005-0000-0000-000096080000}"/>
    <cellStyle name="Standard 6 5 3" xfId="2199" xr:uid="{00000000-0005-0000-0000-000097080000}"/>
    <cellStyle name="Standard 6 6" xfId="2200" xr:uid="{00000000-0005-0000-0000-000098080000}"/>
    <cellStyle name="Standard 6 7" xfId="2201" xr:uid="{00000000-0005-0000-0000-000099080000}"/>
    <cellStyle name="Standard 6 8" xfId="2202" xr:uid="{00000000-0005-0000-0000-00009A080000}"/>
    <cellStyle name="Standard 69" xfId="2203" xr:uid="{00000000-0005-0000-0000-00009B080000}"/>
    <cellStyle name="Standard 7" xfId="2204" xr:uid="{00000000-0005-0000-0000-00009C080000}"/>
    <cellStyle name="Standard 7 10" xfId="2205" xr:uid="{00000000-0005-0000-0000-00009D080000}"/>
    <cellStyle name="Standard 7 11" xfId="2206" xr:uid="{00000000-0005-0000-0000-00009E080000}"/>
    <cellStyle name="Standard 7 12" xfId="2207" xr:uid="{00000000-0005-0000-0000-00009F080000}"/>
    <cellStyle name="Standard 7 2" xfId="2208" xr:uid="{00000000-0005-0000-0000-0000A0080000}"/>
    <cellStyle name="Standard 7 2 2" xfId="2209" xr:uid="{00000000-0005-0000-0000-0000A1080000}"/>
    <cellStyle name="Standard 7 2 2 2" xfId="2210" xr:uid="{00000000-0005-0000-0000-0000A2080000}"/>
    <cellStyle name="Standard 7 2 2 3" xfId="2211" xr:uid="{00000000-0005-0000-0000-0000A3080000}"/>
    <cellStyle name="Standard 7 2 2 4" xfId="2212" xr:uid="{00000000-0005-0000-0000-0000A4080000}"/>
    <cellStyle name="Standard 7 2 2 5" xfId="2213" xr:uid="{00000000-0005-0000-0000-0000A5080000}"/>
    <cellStyle name="Standard 7 2 3" xfId="2214" xr:uid="{00000000-0005-0000-0000-0000A6080000}"/>
    <cellStyle name="Standard 7 2 3 2" xfId="2215" xr:uid="{00000000-0005-0000-0000-0000A7080000}"/>
    <cellStyle name="Standard 7 2 3 3" xfId="2216" xr:uid="{00000000-0005-0000-0000-0000A8080000}"/>
    <cellStyle name="Standard 7 2 4" xfId="2217" xr:uid="{00000000-0005-0000-0000-0000A9080000}"/>
    <cellStyle name="Standard 7 2 5" xfId="2218" xr:uid="{00000000-0005-0000-0000-0000AA080000}"/>
    <cellStyle name="Standard 7 2 6" xfId="2219" xr:uid="{00000000-0005-0000-0000-0000AB080000}"/>
    <cellStyle name="Standard 7 2 7" xfId="2220" xr:uid="{00000000-0005-0000-0000-0000AC080000}"/>
    <cellStyle name="Standard 7 2 8" xfId="2221" xr:uid="{00000000-0005-0000-0000-0000AD080000}"/>
    <cellStyle name="Standard 7 2 9" xfId="2222" xr:uid="{00000000-0005-0000-0000-0000AE080000}"/>
    <cellStyle name="Standard 7 3" xfId="2223" xr:uid="{00000000-0005-0000-0000-0000AF080000}"/>
    <cellStyle name="Standard 7 3 2" xfId="2224" xr:uid="{00000000-0005-0000-0000-0000B0080000}"/>
    <cellStyle name="Standard 7 3 3" xfId="2225" xr:uid="{00000000-0005-0000-0000-0000B1080000}"/>
    <cellStyle name="Standard 7 3 4" xfId="2226" xr:uid="{00000000-0005-0000-0000-0000B2080000}"/>
    <cellStyle name="Standard 7 3 5" xfId="2227" xr:uid="{00000000-0005-0000-0000-0000B3080000}"/>
    <cellStyle name="Standard 7 3 6" xfId="2228" xr:uid="{00000000-0005-0000-0000-0000B4080000}"/>
    <cellStyle name="Standard 7 4" xfId="2229" xr:uid="{00000000-0005-0000-0000-0000B5080000}"/>
    <cellStyle name="Standard 7 4 2" xfId="2230" xr:uid="{00000000-0005-0000-0000-0000B6080000}"/>
    <cellStyle name="Standard 7 4 3" xfId="2231" xr:uid="{00000000-0005-0000-0000-0000B7080000}"/>
    <cellStyle name="Standard 7 4 4" xfId="2232" xr:uid="{00000000-0005-0000-0000-0000B8080000}"/>
    <cellStyle name="Standard 7 4 5" xfId="2233" xr:uid="{00000000-0005-0000-0000-0000B9080000}"/>
    <cellStyle name="Standard 7 5" xfId="2234" xr:uid="{00000000-0005-0000-0000-0000BA080000}"/>
    <cellStyle name="Standard 7 5 2" xfId="2235" xr:uid="{00000000-0005-0000-0000-0000BB080000}"/>
    <cellStyle name="Standard 7 5 3" xfId="2236" xr:uid="{00000000-0005-0000-0000-0000BC080000}"/>
    <cellStyle name="Standard 7 6" xfId="2237" xr:uid="{00000000-0005-0000-0000-0000BD080000}"/>
    <cellStyle name="Standard 7 6 2" xfId="2238" xr:uid="{00000000-0005-0000-0000-0000BE080000}"/>
    <cellStyle name="Standard 7 7" xfId="2239" xr:uid="{00000000-0005-0000-0000-0000BF080000}"/>
    <cellStyle name="Standard 7 8" xfId="2240" xr:uid="{00000000-0005-0000-0000-0000C0080000}"/>
    <cellStyle name="Standard 7 9" xfId="2241" xr:uid="{00000000-0005-0000-0000-0000C1080000}"/>
    <cellStyle name="Standard 8" xfId="2242" xr:uid="{00000000-0005-0000-0000-0000C2080000}"/>
    <cellStyle name="Standard 8 10" xfId="2243" xr:uid="{00000000-0005-0000-0000-0000C3080000}"/>
    <cellStyle name="Standard 8 11" xfId="2244" xr:uid="{00000000-0005-0000-0000-0000C4080000}"/>
    <cellStyle name="Standard 8 2" xfId="2245" xr:uid="{00000000-0005-0000-0000-0000C5080000}"/>
    <cellStyle name="Standard 8 2 2" xfId="2246" xr:uid="{00000000-0005-0000-0000-0000C6080000}"/>
    <cellStyle name="Standard 8 2 2 2" xfId="2247" xr:uid="{00000000-0005-0000-0000-0000C7080000}"/>
    <cellStyle name="Standard 8 2 2 3" xfId="2248" xr:uid="{00000000-0005-0000-0000-0000C8080000}"/>
    <cellStyle name="Standard 8 2 2 4" xfId="2249" xr:uid="{00000000-0005-0000-0000-0000C9080000}"/>
    <cellStyle name="Standard 8 2 2 5" xfId="2250" xr:uid="{00000000-0005-0000-0000-0000CA080000}"/>
    <cellStyle name="Standard 8 2 3" xfId="2251" xr:uid="{00000000-0005-0000-0000-0000CB080000}"/>
    <cellStyle name="Standard 8 2 3 2" xfId="2252" xr:uid="{00000000-0005-0000-0000-0000CC080000}"/>
    <cellStyle name="Standard 8 2 3 3" xfId="2253" xr:uid="{00000000-0005-0000-0000-0000CD080000}"/>
    <cellStyle name="Standard 8 2 4" xfId="2254" xr:uid="{00000000-0005-0000-0000-0000CE080000}"/>
    <cellStyle name="Standard 8 2 5" xfId="2255" xr:uid="{00000000-0005-0000-0000-0000CF080000}"/>
    <cellStyle name="Standard 8 2 6" xfId="2256" xr:uid="{00000000-0005-0000-0000-0000D0080000}"/>
    <cellStyle name="Standard 8 2 7" xfId="2257" xr:uid="{00000000-0005-0000-0000-0000D1080000}"/>
    <cellStyle name="Standard 8 2 8" xfId="2258" xr:uid="{00000000-0005-0000-0000-0000D2080000}"/>
    <cellStyle name="Standard 8 2 9" xfId="2259" xr:uid="{00000000-0005-0000-0000-0000D3080000}"/>
    <cellStyle name="Standard 8 3" xfId="2260" xr:uid="{00000000-0005-0000-0000-0000D4080000}"/>
    <cellStyle name="Standard 8 3 2" xfId="2261" xr:uid="{00000000-0005-0000-0000-0000D5080000}"/>
    <cellStyle name="Standard 8 3 3" xfId="2262" xr:uid="{00000000-0005-0000-0000-0000D6080000}"/>
    <cellStyle name="Standard 8 3 4" xfId="2263" xr:uid="{00000000-0005-0000-0000-0000D7080000}"/>
    <cellStyle name="Standard 8 3 5" xfId="2264" xr:uid="{00000000-0005-0000-0000-0000D8080000}"/>
    <cellStyle name="Standard 8 3 6" xfId="2265" xr:uid="{00000000-0005-0000-0000-0000D9080000}"/>
    <cellStyle name="Standard 8 3 7" xfId="2266" xr:uid="{00000000-0005-0000-0000-0000DA080000}"/>
    <cellStyle name="Standard 8 4" xfId="2267" xr:uid="{00000000-0005-0000-0000-0000DB080000}"/>
    <cellStyle name="Standard 8 4 2" xfId="2268" xr:uid="{00000000-0005-0000-0000-0000DC080000}"/>
    <cellStyle name="Standard 8 4 3" xfId="2269" xr:uid="{00000000-0005-0000-0000-0000DD080000}"/>
    <cellStyle name="Standard 8 4 4" xfId="2270" xr:uid="{00000000-0005-0000-0000-0000DE080000}"/>
    <cellStyle name="Standard 8 5" xfId="2271" xr:uid="{00000000-0005-0000-0000-0000DF080000}"/>
    <cellStyle name="Standard 8 5 2" xfId="2272" xr:uid="{00000000-0005-0000-0000-0000E0080000}"/>
    <cellStyle name="Standard 8 6" xfId="2273" xr:uid="{00000000-0005-0000-0000-0000E1080000}"/>
    <cellStyle name="Standard 8 7" xfId="2274" xr:uid="{00000000-0005-0000-0000-0000E2080000}"/>
    <cellStyle name="Standard 8 8" xfId="2275" xr:uid="{00000000-0005-0000-0000-0000E3080000}"/>
    <cellStyle name="Standard 8 9" xfId="2276" xr:uid="{00000000-0005-0000-0000-0000E4080000}"/>
    <cellStyle name="Standard 9" xfId="2277" xr:uid="{00000000-0005-0000-0000-0000E5080000}"/>
    <cellStyle name="Standard 9 10" xfId="2278" xr:uid="{00000000-0005-0000-0000-0000E6080000}"/>
    <cellStyle name="Standard 9 11" xfId="2279" xr:uid="{00000000-0005-0000-0000-0000E7080000}"/>
    <cellStyle name="Standard 9 2" xfId="2280" xr:uid="{00000000-0005-0000-0000-0000E8080000}"/>
    <cellStyle name="Standard 9 2 2" xfId="2281" xr:uid="{00000000-0005-0000-0000-0000E9080000}"/>
    <cellStyle name="Standard 9 2 2 2" xfId="2282" xr:uid="{00000000-0005-0000-0000-0000EA080000}"/>
    <cellStyle name="Standard 9 2 2 3" xfId="2283" xr:uid="{00000000-0005-0000-0000-0000EB080000}"/>
    <cellStyle name="Standard 9 2 2 4" xfId="2284" xr:uid="{00000000-0005-0000-0000-0000EC080000}"/>
    <cellStyle name="Standard 9 2 2 5" xfId="2285" xr:uid="{00000000-0005-0000-0000-0000ED080000}"/>
    <cellStyle name="Standard 9 2 3" xfId="2286" xr:uid="{00000000-0005-0000-0000-0000EE080000}"/>
    <cellStyle name="Standard 9 2 3 2" xfId="2287" xr:uid="{00000000-0005-0000-0000-0000EF080000}"/>
    <cellStyle name="Standard 9 2 4" xfId="2288" xr:uid="{00000000-0005-0000-0000-0000F0080000}"/>
    <cellStyle name="Standard 9 2 5" xfId="2289" xr:uid="{00000000-0005-0000-0000-0000F1080000}"/>
    <cellStyle name="Standard 9 2 6" xfId="2290" xr:uid="{00000000-0005-0000-0000-0000F2080000}"/>
    <cellStyle name="Standard 9 2 7" xfId="2291" xr:uid="{00000000-0005-0000-0000-0000F3080000}"/>
    <cellStyle name="Standard 9 2 8" xfId="2292" xr:uid="{00000000-0005-0000-0000-0000F4080000}"/>
    <cellStyle name="Standard 9 2 9" xfId="2293" xr:uid="{00000000-0005-0000-0000-0000F5080000}"/>
    <cellStyle name="Standard 9 3" xfId="2294" xr:uid="{00000000-0005-0000-0000-0000F6080000}"/>
    <cellStyle name="Standard 9 3 2" xfId="2295" xr:uid="{00000000-0005-0000-0000-0000F7080000}"/>
    <cellStyle name="Standard 9 3 3" xfId="2296" xr:uid="{00000000-0005-0000-0000-0000F8080000}"/>
    <cellStyle name="Standard 9 3 4" xfId="2297" xr:uid="{00000000-0005-0000-0000-0000F9080000}"/>
    <cellStyle name="Standard 9 3 5" xfId="2298" xr:uid="{00000000-0005-0000-0000-0000FA080000}"/>
    <cellStyle name="Standard 9 3 6" xfId="2299" xr:uid="{00000000-0005-0000-0000-0000FB080000}"/>
    <cellStyle name="Standard 9 3 7" xfId="2300" xr:uid="{00000000-0005-0000-0000-0000FC080000}"/>
    <cellStyle name="Standard 9 4" xfId="2301" xr:uid="{00000000-0005-0000-0000-0000FD080000}"/>
    <cellStyle name="Standard 9 4 2" xfId="2302" xr:uid="{00000000-0005-0000-0000-0000FE080000}"/>
    <cellStyle name="Standard 9 4 3" xfId="2303" xr:uid="{00000000-0005-0000-0000-0000FF080000}"/>
    <cellStyle name="Standard 9 4 4" xfId="2304" xr:uid="{00000000-0005-0000-0000-000000090000}"/>
    <cellStyle name="Standard 9 5" xfId="2305" xr:uid="{00000000-0005-0000-0000-000001090000}"/>
    <cellStyle name="Standard 9 5 2" xfId="2306" xr:uid="{00000000-0005-0000-0000-000002090000}"/>
    <cellStyle name="Standard 9 6" xfId="2307" xr:uid="{00000000-0005-0000-0000-000003090000}"/>
    <cellStyle name="Standard 9 7" xfId="2308" xr:uid="{00000000-0005-0000-0000-000004090000}"/>
    <cellStyle name="Standard 9 8" xfId="2309" xr:uid="{00000000-0005-0000-0000-000005090000}"/>
    <cellStyle name="Standard 9 9" xfId="2310" xr:uid="{00000000-0005-0000-0000-000006090000}"/>
    <cellStyle name="Standard_Mappe1" xfId="2311" xr:uid="{00000000-0005-0000-0000-000007090000}"/>
    <cellStyle name="Strich statt Null" xfId="2312" xr:uid="{00000000-0005-0000-0000-000008090000}"/>
    <cellStyle name="Style 1" xfId="2313" xr:uid="{00000000-0005-0000-0000-000009090000}"/>
    <cellStyle name="temp" xfId="2314" xr:uid="{00000000-0005-0000-0000-00000A090000}"/>
    <cellStyle name="Title" xfId="2315" xr:uid="{00000000-0005-0000-0000-00000B090000}"/>
    <cellStyle name="Title 2" xfId="2316" xr:uid="{00000000-0005-0000-0000-00000C090000}"/>
    <cellStyle name="title1" xfId="2317" xr:uid="{00000000-0005-0000-0000-00000D090000}"/>
    <cellStyle name="Total" xfId="2318" xr:uid="{00000000-0005-0000-0000-00000E090000}"/>
    <cellStyle name="Total 2" xfId="2319" xr:uid="{00000000-0005-0000-0000-00000F090000}"/>
    <cellStyle name="Überschrift" xfId="2320" builtinId="15" customBuiltin="1"/>
    <cellStyle name="Überschrift 1" xfId="2321" builtinId="16" customBuiltin="1"/>
    <cellStyle name="Überschrift 1 2" xfId="2322" xr:uid="{00000000-0005-0000-0000-000012090000}"/>
    <cellStyle name="Überschrift 1 2 2" xfId="2323" xr:uid="{00000000-0005-0000-0000-000013090000}"/>
    <cellStyle name="Überschrift 1 2 2 2" xfId="2324" xr:uid="{00000000-0005-0000-0000-000014090000}"/>
    <cellStyle name="Überschrift 1 2 2 3" xfId="2325" xr:uid="{00000000-0005-0000-0000-000015090000}"/>
    <cellStyle name="Überschrift 1 2 2 4" xfId="2326" xr:uid="{00000000-0005-0000-0000-000016090000}"/>
    <cellStyle name="Überschrift 1 2 3" xfId="2327" xr:uid="{00000000-0005-0000-0000-000017090000}"/>
    <cellStyle name="Überschrift 1 2 3 2" xfId="2328" xr:uid="{00000000-0005-0000-0000-000018090000}"/>
    <cellStyle name="Überschrift 1 2 3 3" xfId="2329" xr:uid="{00000000-0005-0000-0000-000019090000}"/>
    <cellStyle name="Überschrift 1 2 4" xfId="2330" xr:uid="{00000000-0005-0000-0000-00001A090000}"/>
    <cellStyle name="Überschrift 1 2 5" xfId="2331" xr:uid="{00000000-0005-0000-0000-00001B090000}"/>
    <cellStyle name="Überschrift 1 3" xfId="2332" xr:uid="{00000000-0005-0000-0000-00001C090000}"/>
    <cellStyle name="Überschrift 1 3 2" xfId="2333" xr:uid="{00000000-0005-0000-0000-00001D090000}"/>
    <cellStyle name="Überschrift 1 3 2 2" xfId="2334" xr:uid="{00000000-0005-0000-0000-00001E090000}"/>
    <cellStyle name="Überschrift 1 3 3" xfId="2335" xr:uid="{00000000-0005-0000-0000-00001F090000}"/>
    <cellStyle name="Überschrift 1 4" xfId="2336" xr:uid="{00000000-0005-0000-0000-000020090000}"/>
    <cellStyle name="Überschrift 2" xfId="2337" builtinId="17" customBuiltin="1"/>
    <cellStyle name="Überschrift 2 2" xfId="2338" xr:uid="{00000000-0005-0000-0000-000022090000}"/>
    <cellStyle name="Überschrift 2 2 2" xfId="2339" xr:uid="{00000000-0005-0000-0000-000023090000}"/>
    <cellStyle name="Überschrift 2 2 2 2" xfId="2340" xr:uid="{00000000-0005-0000-0000-000024090000}"/>
    <cellStyle name="Überschrift 2 2 2 3" xfId="2341" xr:uid="{00000000-0005-0000-0000-000025090000}"/>
    <cellStyle name="Überschrift 2 2 2 4" xfId="2342" xr:uid="{00000000-0005-0000-0000-000026090000}"/>
    <cellStyle name="Überschrift 2 2 3" xfId="2343" xr:uid="{00000000-0005-0000-0000-000027090000}"/>
    <cellStyle name="Überschrift 2 2 3 2" xfId="2344" xr:uid="{00000000-0005-0000-0000-000028090000}"/>
    <cellStyle name="Überschrift 2 2 3 3" xfId="2345" xr:uid="{00000000-0005-0000-0000-000029090000}"/>
    <cellStyle name="Überschrift 2 2 4" xfId="2346" xr:uid="{00000000-0005-0000-0000-00002A090000}"/>
    <cellStyle name="Überschrift 2 2 5" xfId="2347" xr:uid="{00000000-0005-0000-0000-00002B090000}"/>
    <cellStyle name="Überschrift 2 3" xfId="2348" xr:uid="{00000000-0005-0000-0000-00002C090000}"/>
    <cellStyle name="Überschrift 2 3 2" xfId="2349" xr:uid="{00000000-0005-0000-0000-00002D090000}"/>
    <cellStyle name="Überschrift 2 3 2 2" xfId="2350" xr:uid="{00000000-0005-0000-0000-00002E090000}"/>
    <cellStyle name="Überschrift 2 3 3" xfId="2351" xr:uid="{00000000-0005-0000-0000-00002F090000}"/>
    <cellStyle name="Überschrift 2 4" xfId="2352" xr:uid="{00000000-0005-0000-0000-000030090000}"/>
    <cellStyle name="Überschrift 3" xfId="2353" builtinId="18" customBuiltin="1"/>
    <cellStyle name="Überschrift 3 2" xfId="2354" xr:uid="{00000000-0005-0000-0000-000032090000}"/>
    <cellStyle name="Überschrift 3 2 2" xfId="2355" xr:uid="{00000000-0005-0000-0000-000033090000}"/>
    <cellStyle name="Überschrift 3 2 2 2" xfId="2356" xr:uid="{00000000-0005-0000-0000-000034090000}"/>
    <cellStyle name="Überschrift 3 2 2 3" xfId="2357" xr:uid="{00000000-0005-0000-0000-000035090000}"/>
    <cellStyle name="Überschrift 3 2 2 4" xfId="2358" xr:uid="{00000000-0005-0000-0000-000036090000}"/>
    <cellStyle name="Überschrift 3 2 3" xfId="2359" xr:uid="{00000000-0005-0000-0000-000037090000}"/>
    <cellStyle name="Überschrift 3 2 3 2" xfId="2360" xr:uid="{00000000-0005-0000-0000-000038090000}"/>
    <cellStyle name="Überschrift 3 2 3 3" xfId="2361" xr:uid="{00000000-0005-0000-0000-000039090000}"/>
    <cellStyle name="Überschrift 3 2 4" xfId="2362" xr:uid="{00000000-0005-0000-0000-00003A090000}"/>
    <cellStyle name="Überschrift 3 2 5" xfId="2363" xr:uid="{00000000-0005-0000-0000-00003B090000}"/>
    <cellStyle name="Überschrift 3 3" xfId="2364" xr:uid="{00000000-0005-0000-0000-00003C090000}"/>
    <cellStyle name="Überschrift 3 3 2" xfId="2365" xr:uid="{00000000-0005-0000-0000-00003D090000}"/>
    <cellStyle name="Überschrift 3 3 2 2" xfId="2366" xr:uid="{00000000-0005-0000-0000-00003E090000}"/>
    <cellStyle name="Überschrift 3 3 3" xfId="2367" xr:uid="{00000000-0005-0000-0000-00003F090000}"/>
    <cellStyle name="Überschrift 3 4" xfId="2368" xr:uid="{00000000-0005-0000-0000-000040090000}"/>
    <cellStyle name="Überschrift 4" xfId="2369" builtinId="19" customBuiltin="1"/>
    <cellStyle name="Überschrift 4 2" xfId="2370" xr:uid="{00000000-0005-0000-0000-000042090000}"/>
    <cellStyle name="Überschrift 4 2 2" xfId="2371" xr:uid="{00000000-0005-0000-0000-000043090000}"/>
    <cellStyle name="Überschrift 4 2 2 2" xfId="2372" xr:uid="{00000000-0005-0000-0000-000044090000}"/>
    <cellStyle name="Überschrift 4 2 2 3" xfId="2373" xr:uid="{00000000-0005-0000-0000-000045090000}"/>
    <cellStyle name="Überschrift 4 2 2 4" xfId="2374" xr:uid="{00000000-0005-0000-0000-000046090000}"/>
    <cellStyle name="Überschrift 4 2 3" xfId="2375" xr:uid="{00000000-0005-0000-0000-000047090000}"/>
    <cellStyle name="Überschrift 4 2 3 2" xfId="2376" xr:uid="{00000000-0005-0000-0000-000048090000}"/>
    <cellStyle name="Überschrift 4 2 4" xfId="2377" xr:uid="{00000000-0005-0000-0000-000049090000}"/>
    <cellStyle name="Überschrift 4 2 5" xfId="2378" xr:uid="{00000000-0005-0000-0000-00004A090000}"/>
    <cellStyle name="Überschrift 4 2 6" xfId="2379" xr:uid="{00000000-0005-0000-0000-00004B090000}"/>
    <cellStyle name="Überschrift 4 3" xfId="2380" xr:uid="{00000000-0005-0000-0000-00004C090000}"/>
    <cellStyle name="Überschrift 4 3 2" xfId="2381" xr:uid="{00000000-0005-0000-0000-00004D090000}"/>
    <cellStyle name="Überschrift 4 3 2 2" xfId="2382" xr:uid="{00000000-0005-0000-0000-00004E090000}"/>
    <cellStyle name="Überschrift 4 3 3" xfId="2383" xr:uid="{00000000-0005-0000-0000-00004F090000}"/>
    <cellStyle name="Überschrift 5" xfId="2384" xr:uid="{00000000-0005-0000-0000-000050090000}"/>
    <cellStyle name="Überschrift 5 2" xfId="2385" xr:uid="{00000000-0005-0000-0000-000051090000}"/>
    <cellStyle name="Überschrift 5 2 2" xfId="2386" xr:uid="{00000000-0005-0000-0000-000052090000}"/>
    <cellStyle name="Überschrift 5 2 3" xfId="2387" xr:uid="{00000000-0005-0000-0000-000053090000}"/>
    <cellStyle name="Überschrift 5 3" xfId="2388" xr:uid="{00000000-0005-0000-0000-000054090000}"/>
    <cellStyle name="Überschrift 6" xfId="2389" xr:uid="{00000000-0005-0000-0000-000055090000}"/>
    <cellStyle name="Überschrift 6 2" xfId="2390" xr:uid="{00000000-0005-0000-0000-000056090000}"/>
    <cellStyle name="Verknüpfte Zelle" xfId="2391" builtinId="24" customBuiltin="1"/>
    <cellStyle name="Verknüpfte Zelle 2" xfId="2392" xr:uid="{00000000-0005-0000-0000-000058090000}"/>
    <cellStyle name="Verknüpfte Zelle 2 2" xfId="2393" xr:uid="{00000000-0005-0000-0000-000059090000}"/>
    <cellStyle name="Verknüpfte Zelle 2 2 2" xfId="2394" xr:uid="{00000000-0005-0000-0000-00005A090000}"/>
    <cellStyle name="Verknüpfte Zelle 2 2 3" xfId="2395" xr:uid="{00000000-0005-0000-0000-00005B090000}"/>
    <cellStyle name="Verknüpfte Zelle 2 3" xfId="2396" xr:uid="{00000000-0005-0000-0000-00005C090000}"/>
    <cellStyle name="Verknüpfte Zelle 2 4" xfId="2397" xr:uid="{00000000-0005-0000-0000-00005D090000}"/>
    <cellStyle name="Verknüpfte Zelle 2 5" xfId="2398" xr:uid="{00000000-0005-0000-0000-00005E090000}"/>
    <cellStyle name="Verknüpfte Zelle 2 6" xfId="2399" xr:uid="{00000000-0005-0000-0000-00005F090000}"/>
    <cellStyle name="Verknüpfte Zelle 3" xfId="2400" xr:uid="{00000000-0005-0000-0000-000060090000}"/>
    <cellStyle name="Verknüpfte Zelle 3 2" xfId="2401" xr:uid="{00000000-0005-0000-0000-000061090000}"/>
    <cellStyle name="Verknüpfte Zelle 3 2 2" xfId="2402" xr:uid="{00000000-0005-0000-0000-000062090000}"/>
    <cellStyle name="Verknüpfte Zelle 3 3" xfId="2403" xr:uid="{00000000-0005-0000-0000-000063090000}"/>
    <cellStyle name="Währung" xfId="2404" builtinId="4"/>
    <cellStyle name="Währung 2" xfId="2405" xr:uid="{00000000-0005-0000-0000-000065090000}"/>
    <cellStyle name="Währung 3" xfId="2406" xr:uid="{00000000-0005-0000-0000-000066090000}"/>
    <cellStyle name="Währung 3 2" xfId="2407" xr:uid="{00000000-0005-0000-0000-000067090000}"/>
    <cellStyle name="Währung 4" xfId="2408" xr:uid="{00000000-0005-0000-0000-000068090000}"/>
    <cellStyle name="Warnender Text" xfId="2409" builtinId="11" customBuiltin="1"/>
    <cellStyle name="Warnender Text 2" xfId="2410" xr:uid="{00000000-0005-0000-0000-00006A090000}"/>
    <cellStyle name="Warnender Text 2 2" xfId="2411" xr:uid="{00000000-0005-0000-0000-00006B090000}"/>
    <cellStyle name="Warnender Text 2 2 2" xfId="2412" xr:uid="{00000000-0005-0000-0000-00006C090000}"/>
    <cellStyle name="Warnender Text 2 2 3" xfId="2413" xr:uid="{00000000-0005-0000-0000-00006D090000}"/>
    <cellStyle name="Warnender Text 2 3" xfId="2414" xr:uid="{00000000-0005-0000-0000-00006E090000}"/>
    <cellStyle name="Warnender Text 2 4" xfId="2415" xr:uid="{00000000-0005-0000-0000-00006F090000}"/>
    <cellStyle name="Warnender Text 2 5" xfId="2416" xr:uid="{00000000-0005-0000-0000-000070090000}"/>
    <cellStyle name="Warnender Text 2 6" xfId="2417" xr:uid="{00000000-0005-0000-0000-000071090000}"/>
    <cellStyle name="Warnender Text 3" xfId="2418" xr:uid="{00000000-0005-0000-0000-000072090000}"/>
    <cellStyle name="Warnender Text 3 2" xfId="2419" xr:uid="{00000000-0005-0000-0000-000073090000}"/>
    <cellStyle name="Warnender Text 3 2 2" xfId="2420" xr:uid="{00000000-0005-0000-0000-000074090000}"/>
    <cellStyle name="Warnender Text 3 3" xfId="2421" xr:uid="{00000000-0005-0000-0000-000075090000}"/>
    <cellStyle name="Warning Text" xfId="2422" xr:uid="{00000000-0005-0000-0000-000076090000}"/>
    <cellStyle name="Warning Text 2" xfId="2423" xr:uid="{00000000-0005-0000-0000-000077090000}"/>
    <cellStyle name="Warning Text 3" xfId="2424" xr:uid="{00000000-0005-0000-0000-000078090000}"/>
    <cellStyle name="Zelle überprüfen" xfId="2425" builtinId="23" customBuiltin="1"/>
    <cellStyle name="Zelle überprüfen 2" xfId="2426" xr:uid="{00000000-0005-0000-0000-00007A090000}"/>
    <cellStyle name="Zelle überprüfen 2 2" xfId="2427" xr:uid="{00000000-0005-0000-0000-00007B090000}"/>
    <cellStyle name="Zelle überprüfen 2 2 2" xfId="2428" xr:uid="{00000000-0005-0000-0000-00007C090000}"/>
    <cellStyle name="Zelle überprüfen 2 2 3" xfId="2429" xr:uid="{00000000-0005-0000-0000-00007D090000}"/>
    <cellStyle name="Zelle überprüfen 2 3" xfId="2430" xr:uid="{00000000-0005-0000-0000-00007E090000}"/>
    <cellStyle name="Zelle überprüfen 2 4" xfId="2431" xr:uid="{00000000-0005-0000-0000-00007F090000}"/>
    <cellStyle name="Zelle überprüfen 2 5" xfId="2432" xr:uid="{00000000-0005-0000-0000-000080090000}"/>
    <cellStyle name="Zelle überprüfen 2 6" xfId="2433" xr:uid="{00000000-0005-0000-0000-000081090000}"/>
    <cellStyle name="Zelle überprüfen 3" xfId="2434" xr:uid="{00000000-0005-0000-0000-000082090000}"/>
    <cellStyle name="Zelle überprüfen 3 2" xfId="2435" xr:uid="{00000000-0005-0000-0000-000083090000}"/>
    <cellStyle name="Zelle überprüfen 3 2 2" xfId="2436" xr:uid="{00000000-0005-0000-0000-000084090000}"/>
    <cellStyle name="Zelle überprüfen 3 3" xfId="2437" xr:uid="{00000000-0005-0000-0000-00008509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drawing1.xml><?xml version="1.0" encoding="utf-8"?>
<xdr:wsDr xmlns:xdr="http://schemas.openxmlformats.org/drawingml/2006/spreadsheetDrawing" xmlns:a="http://schemas.openxmlformats.org/drawingml/2006/main">
  <xdr:twoCellAnchor editAs="oneCell">
    <xdr:from>
      <xdr:col>8</xdr:col>
      <xdr:colOff>742950</xdr:colOff>
      <xdr:row>2</xdr:row>
      <xdr:rowOff>9525</xdr:rowOff>
    </xdr:from>
    <xdr:to>
      <xdr:col>9</xdr:col>
      <xdr:colOff>0</xdr:colOff>
      <xdr:row>3</xdr:row>
      <xdr:rowOff>9525</xdr:rowOff>
    </xdr:to>
    <xdr:pic>
      <xdr:nvPicPr>
        <xdr:cNvPr id="2" name="Grafik 1">
          <a:hlinkClick xmlns:r="http://schemas.openxmlformats.org/officeDocument/2006/relationships" r:id="rId1"/>
          <a:extLst>
            <a:ext uri="{FF2B5EF4-FFF2-40B4-BE49-F238E27FC236}">
              <a16:creationId xmlns:a16="http://schemas.microsoft.com/office/drawing/2014/main" id="{578591B9-046B-4EC5-BABD-E50C058B5C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67625" y="40957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781050</xdr:colOff>
      <xdr:row>0</xdr:row>
      <xdr:rowOff>457200</xdr:rowOff>
    </xdr:from>
    <xdr:to>
      <xdr:col>7</xdr:col>
      <xdr:colOff>9525</xdr:colOff>
      <xdr:row>1</xdr:row>
      <xdr:rowOff>152400</xdr:rowOff>
    </xdr:to>
    <xdr:pic>
      <xdr:nvPicPr>
        <xdr:cNvPr id="2" name="Grafik 1">
          <a:hlinkClick xmlns:r="http://schemas.openxmlformats.org/officeDocument/2006/relationships" r:id="rId1"/>
          <a:extLst>
            <a:ext uri="{FF2B5EF4-FFF2-40B4-BE49-F238E27FC236}">
              <a16:creationId xmlns:a16="http://schemas.microsoft.com/office/drawing/2014/main" id="{512D9D02-2898-4CFC-ABFC-FB00576CF2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91150" y="4572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590550</xdr:colOff>
      <xdr:row>1</xdr:row>
      <xdr:rowOff>0</xdr:rowOff>
    </xdr:from>
    <xdr:to>
      <xdr:col>8</xdr:col>
      <xdr:colOff>19050</xdr:colOff>
      <xdr:row>2</xdr:row>
      <xdr:rowOff>0</xdr:rowOff>
    </xdr:to>
    <xdr:pic>
      <xdr:nvPicPr>
        <xdr:cNvPr id="2" name="Grafik 1">
          <a:hlinkClick xmlns:r="http://schemas.openxmlformats.org/officeDocument/2006/relationships" r:id="rId1"/>
          <a:extLst>
            <a:ext uri="{FF2B5EF4-FFF2-40B4-BE49-F238E27FC236}">
              <a16:creationId xmlns:a16="http://schemas.microsoft.com/office/drawing/2014/main" id="{45236ABB-C5DF-490C-B19D-9B9FFAA2FB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72200" y="5143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581025</xdr:colOff>
      <xdr:row>1</xdr:row>
      <xdr:rowOff>19050</xdr:rowOff>
    </xdr:from>
    <xdr:to>
      <xdr:col>11</xdr:col>
      <xdr:colOff>752475</xdr:colOff>
      <xdr:row>2</xdr:row>
      <xdr:rowOff>19050</xdr:rowOff>
    </xdr:to>
    <xdr:pic>
      <xdr:nvPicPr>
        <xdr:cNvPr id="2" name="Grafik 1">
          <a:hlinkClick xmlns:r="http://schemas.openxmlformats.org/officeDocument/2006/relationships" r:id="rId1"/>
          <a:extLst>
            <a:ext uri="{FF2B5EF4-FFF2-40B4-BE49-F238E27FC236}">
              <a16:creationId xmlns:a16="http://schemas.microsoft.com/office/drawing/2014/main" id="{53EA8C12-5299-4CB6-8DDF-4B45FB916EE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15175" y="4572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352425</xdr:colOff>
      <xdr:row>1</xdr:row>
      <xdr:rowOff>9525</xdr:rowOff>
    </xdr:from>
    <xdr:to>
      <xdr:col>9</xdr:col>
      <xdr:colOff>9525</xdr:colOff>
      <xdr:row>2</xdr:row>
      <xdr:rowOff>9525</xdr:rowOff>
    </xdr:to>
    <xdr:pic>
      <xdr:nvPicPr>
        <xdr:cNvPr id="2" name="Grafik 1">
          <a:hlinkClick xmlns:r="http://schemas.openxmlformats.org/officeDocument/2006/relationships" r:id="rId1"/>
          <a:extLst>
            <a:ext uri="{FF2B5EF4-FFF2-40B4-BE49-F238E27FC236}">
              <a16:creationId xmlns:a16="http://schemas.microsoft.com/office/drawing/2014/main" id="{7E4B57B0-ACC0-41F7-A948-4DAC159588D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67400" y="5048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581025</xdr:colOff>
      <xdr:row>1</xdr:row>
      <xdr:rowOff>0</xdr:rowOff>
    </xdr:from>
    <xdr:to>
      <xdr:col>13</xdr:col>
      <xdr:colOff>0</xdr:colOff>
      <xdr:row>2</xdr:row>
      <xdr:rowOff>0</xdr:rowOff>
    </xdr:to>
    <xdr:pic>
      <xdr:nvPicPr>
        <xdr:cNvPr id="2" name="Grafik 1">
          <a:hlinkClick xmlns:r="http://schemas.openxmlformats.org/officeDocument/2006/relationships" r:id="rId1"/>
          <a:extLst>
            <a:ext uri="{FF2B5EF4-FFF2-40B4-BE49-F238E27FC236}">
              <a16:creationId xmlns:a16="http://schemas.microsoft.com/office/drawing/2014/main" id="{79FD80C6-CB52-4FE0-A572-E237FB6472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86700" y="4572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771525</xdr:colOff>
      <xdr:row>1</xdr:row>
      <xdr:rowOff>9525</xdr:rowOff>
    </xdr:from>
    <xdr:to>
      <xdr:col>9</xdr:col>
      <xdr:colOff>28575</xdr:colOff>
      <xdr:row>2</xdr:row>
      <xdr:rowOff>9525</xdr:rowOff>
    </xdr:to>
    <xdr:pic>
      <xdr:nvPicPr>
        <xdr:cNvPr id="2" name="Grafik 1">
          <a:hlinkClick xmlns:r="http://schemas.openxmlformats.org/officeDocument/2006/relationships" r:id="rId1"/>
          <a:extLst>
            <a:ext uri="{FF2B5EF4-FFF2-40B4-BE49-F238E27FC236}">
              <a16:creationId xmlns:a16="http://schemas.microsoft.com/office/drawing/2014/main" id="{34B59713-4F28-4E58-A0D6-7D8D8A3B1CD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77175" y="2095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676275</xdr:colOff>
      <xdr:row>1</xdr:row>
      <xdr:rowOff>0</xdr:rowOff>
    </xdr:from>
    <xdr:to>
      <xdr:col>7</xdr:col>
      <xdr:colOff>0</xdr:colOff>
      <xdr:row>2</xdr:row>
      <xdr:rowOff>0</xdr:rowOff>
    </xdr:to>
    <xdr:pic>
      <xdr:nvPicPr>
        <xdr:cNvPr id="2" name="Grafik 1">
          <a:hlinkClick xmlns:r="http://schemas.openxmlformats.org/officeDocument/2006/relationships" r:id="rId1"/>
          <a:extLst>
            <a:ext uri="{FF2B5EF4-FFF2-40B4-BE49-F238E27FC236}">
              <a16:creationId xmlns:a16="http://schemas.microsoft.com/office/drawing/2014/main" id="{A5091E0F-038E-4DE3-8242-6A6681728A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0" y="3905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13</xdr:col>
      <xdr:colOff>400050</xdr:colOff>
      <xdr:row>2</xdr:row>
      <xdr:rowOff>0</xdr:rowOff>
    </xdr:from>
    <xdr:to>
      <xdr:col>13</xdr:col>
      <xdr:colOff>571500</xdr:colOff>
      <xdr:row>3</xdr:row>
      <xdr:rowOff>0</xdr:rowOff>
    </xdr:to>
    <xdr:pic>
      <xdr:nvPicPr>
        <xdr:cNvPr id="2" name="Grafik 1">
          <a:hlinkClick xmlns:r="http://schemas.openxmlformats.org/officeDocument/2006/relationships" r:id="rId1"/>
          <a:extLst>
            <a:ext uri="{FF2B5EF4-FFF2-40B4-BE49-F238E27FC236}">
              <a16:creationId xmlns:a16="http://schemas.microsoft.com/office/drawing/2014/main" id="{69A04F19-01C2-475B-AFDB-36E1C8E0FE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34275" y="4000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12</xdr:col>
      <xdr:colOff>457200</xdr:colOff>
      <xdr:row>2</xdr:row>
      <xdr:rowOff>9525</xdr:rowOff>
    </xdr:from>
    <xdr:to>
      <xdr:col>13</xdr:col>
      <xdr:colOff>0</xdr:colOff>
      <xdr:row>2</xdr:row>
      <xdr:rowOff>171450</xdr:rowOff>
    </xdr:to>
    <xdr:pic>
      <xdr:nvPicPr>
        <xdr:cNvPr id="2" name="Grafik 1">
          <a:hlinkClick xmlns:r="http://schemas.openxmlformats.org/officeDocument/2006/relationships" r:id="rId1"/>
          <a:extLst>
            <a:ext uri="{FF2B5EF4-FFF2-40B4-BE49-F238E27FC236}">
              <a16:creationId xmlns:a16="http://schemas.microsoft.com/office/drawing/2014/main" id="{1724CEF0-F4F6-45BD-A9B1-EE921F1E8E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48750" y="4762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12</xdr:col>
      <xdr:colOff>438150</xdr:colOff>
      <xdr:row>1</xdr:row>
      <xdr:rowOff>76200</xdr:rowOff>
    </xdr:from>
    <xdr:to>
      <xdr:col>13</xdr:col>
      <xdr:colOff>0</xdr:colOff>
      <xdr:row>2</xdr:row>
      <xdr:rowOff>9525</xdr:rowOff>
    </xdr:to>
    <xdr:pic>
      <xdr:nvPicPr>
        <xdr:cNvPr id="2" name="Grafik 1">
          <a:hlinkClick xmlns:r="http://schemas.openxmlformats.org/officeDocument/2006/relationships" r:id="rId1"/>
          <a:extLst>
            <a:ext uri="{FF2B5EF4-FFF2-40B4-BE49-F238E27FC236}">
              <a16:creationId xmlns:a16="http://schemas.microsoft.com/office/drawing/2014/main" id="{082755B6-6A13-4286-BFD0-55A1A65A70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58275" y="3048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971550</xdr:colOff>
      <xdr:row>1</xdr:row>
      <xdr:rowOff>0</xdr:rowOff>
    </xdr:from>
    <xdr:to>
      <xdr:col>6</xdr:col>
      <xdr:colOff>9525</xdr:colOff>
      <xdr:row>2</xdr:row>
      <xdr:rowOff>0</xdr:rowOff>
    </xdr:to>
    <xdr:pic>
      <xdr:nvPicPr>
        <xdr:cNvPr id="2" name="Grafik 1">
          <a:hlinkClick xmlns:r="http://schemas.openxmlformats.org/officeDocument/2006/relationships" r:id="rId1"/>
          <a:extLst>
            <a:ext uri="{FF2B5EF4-FFF2-40B4-BE49-F238E27FC236}">
              <a16:creationId xmlns:a16="http://schemas.microsoft.com/office/drawing/2014/main" id="{1F1F82A9-E92E-4E56-A2AC-25663C7F9B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48350" y="2000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11</xdr:col>
      <xdr:colOff>409575</xdr:colOff>
      <xdr:row>1</xdr:row>
      <xdr:rowOff>19050</xdr:rowOff>
    </xdr:from>
    <xdr:to>
      <xdr:col>12</xdr:col>
      <xdr:colOff>0</xdr:colOff>
      <xdr:row>1</xdr:row>
      <xdr:rowOff>180975</xdr:rowOff>
    </xdr:to>
    <xdr:pic>
      <xdr:nvPicPr>
        <xdr:cNvPr id="2" name="Grafik 1">
          <a:hlinkClick xmlns:r="http://schemas.openxmlformats.org/officeDocument/2006/relationships" r:id="rId1"/>
          <a:extLst>
            <a:ext uri="{FF2B5EF4-FFF2-40B4-BE49-F238E27FC236}">
              <a16:creationId xmlns:a16="http://schemas.microsoft.com/office/drawing/2014/main" id="{A93E71C7-B1AB-4E74-88E8-6C6FD1D5EC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0" y="3048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419100</xdr:colOff>
      <xdr:row>1</xdr:row>
      <xdr:rowOff>19050</xdr:rowOff>
    </xdr:from>
    <xdr:to>
      <xdr:col>10</xdr:col>
      <xdr:colOff>9525</xdr:colOff>
      <xdr:row>1</xdr:row>
      <xdr:rowOff>180975</xdr:rowOff>
    </xdr:to>
    <xdr:pic>
      <xdr:nvPicPr>
        <xdr:cNvPr id="2" name="Grafik 1">
          <a:hlinkClick xmlns:r="http://schemas.openxmlformats.org/officeDocument/2006/relationships" r:id="rId1"/>
          <a:extLst>
            <a:ext uri="{FF2B5EF4-FFF2-40B4-BE49-F238E27FC236}">
              <a16:creationId xmlns:a16="http://schemas.microsoft.com/office/drawing/2014/main" id="{0F8D7F68-2C12-4BE7-B7B3-0B122E7617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24725" y="3048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13</xdr:col>
      <xdr:colOff>504825</xdr:colOff>
      <xdr:row>0</xdr:row>
      <xdr:rowOff>238125</xdr:rowOff>
    </xdr:from>
    <xdr:to>
      <xdr:col>14</xdr:col>
      <xdr:colOff>0</xdr:colOff>
      <xdr:row>1</xdr:row>
      <xdr:rowOff>152400</xdr:rowOff>
    </xdr:to>
    <xdr:pic>
      <xdr:nvPicPr>
        <xdr:cNvPr id="2" name="Grafik 1">
          <a:hlinkClick xmlns:r="http://schemas.openxmlformats.org/officeDocument/2006/relationships" r:id="rId1"/>
          <a:extLst>
            <a:ext uri="{FF2B5EF4-FFF2-40B4-BE49-F238E27FC236}">
              <a16:creationId xmlns:a16="http://schemas.microsoft.com/office/drawing/2014/main" id="{B6CD6FA9-300A-4278-96AE-9BF678871B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96275" y="2381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13</xdr:col>
      <xdr:colOff>561975</xdr:colOff>
      <xdr:row>1</xdr:row>
      <xdr:rowOff>9525</xdr:rowOff>
    </xdr:from>
    <xdr:to>
      <xdr:col>14</xdr:col>
      <xdr:colOff>9525</xdr:colOff>
      <xdr:row>2</xdr:row>
      <xdr:rowOff>9525</xdr:rowOff>
    </xdr:to>
    <xdr:pic>
      <xdr:nvPicPr>
        <xdr:cNvPr id="2" name="Grafik 1">
          <a:hlinkClick xmlns:r="http://schemas.openxmlformats.org/officeDocument/2006/relationships" r:id="rId1"/>
          <a:extLst>
            <a:ext uri="{FF2B5EF4-FFF2-40B4-BE49-F238E27FC236}">
              <a16:creationId xmlns:a16="http://schemas.microsoft.com/office/drawing/2014/main" id="{F8EC62CD-FAE6-46E5-8985-1DC85AC558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15400" y="25717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6</xdr:col>
      <xdr:colOff>1295400</xdr:colOff>
      <xdr:row>2</xdr:row>
      <xdr:rowOff>0</xdr:rowOff>
    </xdr:from>
    <xdr:to>
      <xdr:col>7</xdr:col>
      <xdr:colOff>0</xdr:colOff>
      <xdr:row>3</xdr:row>
      <xdr:rowOff>0</xdr:rowOff>
    </xdr:to>
    <xdr:pic>
      <xdr:nvPicPr>
        <xdr:cNvPr id="2" name="Grafik 1">
          <a:hlinkClick xmlns:r="http://schemas.openxmlformats.org/officeDocument/2006/relationships" r:id="rId1"/>
          <a:extLst>
            <a:ext uri="{FF2B5EF4-FFF2-40B4-BE49-F238E27FC236}">
              <a16:creationId xmlns:a16="http://schemas.microsoft.com/office/drawing/2014/main" id="{97E7560B-E5C0-4D0F-8B80-268CCDFACD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01075" y="4000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8</xdr:col>
      <xdr:colOff>847725</xdr:colOff>
      <xdr:row>1</xdr:row>
      <xdr:rowOff>0</xdr:rowOff>
    </xdr:from>
    <xdr:to>
      <xdr:col>8</xdr:col>
      <xdr:colOff>1019175</xdr:colOff>
      <xdr:row>2</xdr:row>
      <xdr:rowOff>0</xdr:rowOff>
    </xdr:to>
    <xdr:pic>
      <xdr:nvPicPr>
        <xdr:cNvPr id="2" name="Grafik 1">
          <a:hlinkClick xmlns:r="http://schemas.openxmlformats.org/officeDocument/2006/relationships" r:id="rId1"/>
          <a:extLst>
            <a:ext uri="{FF2B5EF4-FFF2-40B4-BE49-F238E27FC236}">
              <a16:creationId xmlns:a16="http://schemas.microsoft.com/office/drawing/2014/main" id="{CE31FD1C-F705-478E-B929-76AA01714C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34350" y="2000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8</xdr:col>
      <xdr:colOff>552450</xdr:colOff>
      <xdr:row>0</xdr:row>
      <xdr:rowOff>190500</xdr:rowOff>
    </xdr:from>
    <xdr:to>
      <xdr:col>9</xdr:col>
      <xdr:colOff>9525</xdr:colOff>
      <xdr:row>1</xdr:row>
      <xdr:rowOff>152400</xdr:rowOff>
    </xdr:to>
    <xdr:pic>
      <xdr:nvPicPr>
        <xdr:cNvPr id="2" name="Grafik 1">
          <a:hlinkClick xmlns:r="http://schemas.openxmlformats.org/officeDocument/2006/relationships" r:id="rId1"/>
          <a:extLst>
            <a:ext uri="{FF2B5EF4-FFF2-40B4-BE49-F238E27FC236}">
              <a16:creationId xmlns:a16="http://schemas.microsoft.com/office/drawing/2014/main" id="{E177EB35-961A-4FFD-9B40-86C673E7A3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38900" y="1905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742950</xdr:colOff>
      <xdr:row>1</xdr:row>
      <xdr:rowOff>9525</xdr:rowOff>
    </xdr:from>
    <xdr:to>
      <xdr:col>9</xdr:col>
      <xdr:colOff>9525</xdr:colOff>
      <xdr:row>2</xdr:row>
      <xdr:rowOff>9525</xdr:rowOff>
    </xdr:to>
    <xdr:pic>
      <xdr:nvPicPr>
        <xdr:cNvPr id="2" name="Grafik 1">
          <a:hlinkClick xmlns:r="http://schemas.openxmlformats.org/officeDocument/2006/relationships" r:id="rId1"/>
          <a:extLst>
            <a:ext uri="{FF2B5EF4-FFF2-40B4-BE49-F238E27FC236}">
              <a16:creationId xmlns:a16="http://schemas.microsoft.com/office/drawing/2014/main" id="{1004A55A-BDC4-4789-A5FB-39CDA0FE4F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67700" y="2095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828675</xdr:colOff>
      <xdr:row>1</xdr:row>
      <xdr:rowOff>0</xdr:rowOff>
    </xdr:from>
    <xdr:to>
      <xdr:col>10</xdr:col>
      <xdr:colOff>0</xdr:colOff>
      <xdr:row>2</xdr:row>
      <xdr:rowOff>0</xdr:rowOff>
    </xdr:to>
    <xdr:pic>
      <xdr:nvPicPr>
        <xdr:cNvPr id="2" name="Grafik 1">
          <a:hlinkClick xmlns:r="http://schemas.openxmlformats.org/officeDocument/2006/relationships" r:id="rId1"/>
          <a:extLst>
            <a:ext uri="{FF2B5EF4-FFF2-40B4-BE49-F238E27FC236}">
              <a16:creationId xmlns:a16="http://schemas.microsoft.com/office/drawing/2014/main" id="{6E515308-D420-438C-9DC6-4C7B3D819C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58150" y="2000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609600</xdr:colOff>
      <xdr:row>1</xdr:row>
      <xdr:rowOff>9525</xdr:rowOff>
    </xdr:from>
    <xdr:to>
      <xdr:col>8</xdr:col>
      <xdr:colOff>0</xdr:colOff>
      <xdr:row>1</xdr:row>
      <xdr:rowOff>171450</xdr:rowOff>
    </xdr:to>
    <xdr:pic>
      <xdr:nvPicPr>
        <xdr:cNvPr id="2" name="Grafik 1">
          <a:hlinkClick xmlns:r="http://schemas.openxmlformats.org/officeDocument/2006/relationships" r:id="rId1"/>
          <a:extLst>
            <a:ext uri="{FF2B5EF4-FFF2-40B4-BE49-F238E27FC236}">
              <a16:creationId xmlns:a16="http://schemas.microsoft.com/office/drawing/2014/main" id="{4078F52A-CC2E-4E9B-95A7-59064DA399B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67375" y="2095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485775</xdr:colOff>
      <xdr:row>2</xdr:row>
      <xdr:rowOff>0</xdr:rowOff>
    </xdr:from>
    <xdr:to>
      <xdr:col>12</xdr:col>
      <xdr:colOff>9525</xdr:colOff>
      <xdr:row>3</xdr:row>
      <xdr:rowOff>0</xdr:rowOff>
    </xdr:to>
    <xdr:pic>
      <xdr:nvPicPr>
        <xdr:cNvPr id="2" name="Grafik 1">
          <a:hlinkClick xmlns:r="http://schemas.openxmlformats.org/officeDocument/2006/relationships" r:id="rId1"/>
          <a:extLst>
            <a:ext uri="{FF2B5EF4-FFF2-40B4-BE49-F238E27FC236}">
              <a16:creationId xmlns:a16="http://schemas.microsoft.com/office/drawing/2014/main" id="{4CB73170-4D2D-4CD2-AF40-D430603CDE6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48400" y="4000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18</xdr:col>
      <xdr:colOff>85725</xdr:colOff>
      <xdr:row>1</xdr:row>
      <xdr:rowOff>9525</xdr:rowOff>
    </xdr:from>
    <xdr:to>
      <xdr:col>19</xdr:col>
      <xdr:colOff>9525</xdr:colOff>
      <xdr:row>2</xdr:row>
      <xdr:rowOff>9525</xdr:rowOff>
    </xdr:to>
    <xdr:pic>
      <xdr:nvPicPr>
        <xdr:cNvPr id="2" name="Grafik 1">
          <a:hlinkClick xmlns:r="http://schemas.openxmlformats.org/officeDocument/2006/relationships" r:id="rId1"/>
          <a:extLst>
            <a:ext uri="{FF2B5EF4-FFF2-40B4-BE49-F238E27FC236}">
              <a16:creationId xmlns:a16="http://schemas.microsoft.com/office/drawing/2014/main" id="{6E1AED8A-C4AC-4B89-A9D8-FF50ADFCAB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24575" y="2095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752475</xdr:colOff>
      <xdr:row>1</xdr:row>
      <xdr:rowOff>0</xdr:rowOff>
    </xdr:from>
    <xdr:to>
      <xdr:col>13</xdr:col>
      <xdr:colOff>9525</xdr:colOff>
      <xdr:row>2</xdr:row>
      <xdr:rowOff>0</xdr:rowOff>
    </xdr:to>
    <xdr:pic>
      <xdr:nvPicPr>
        <xdr:cNvPr id="2" name="Grafik 1">
          <a:hlinkClick xmlns:r="http://schemas.openxmlformats.org/officeDocument/2006/relationships" r:id="rId1"/>
          <a:extLst>
            <a:ext uri="{FF2B5EF4-FFF2-40B4-BE49-F238E27FC236}">
              <a16:creationId xmlns:a16="http://schemas.microsoft.com/office/drawing/2014/main" id="{5040C2CD-7A8E-4B4C-98DD-1CBA336CEB4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91500" y="2000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857250</xdr:colOff>
      <xdr:row>2</xdr:row>
      <xdr:rowOff>0</xdr:rowOff>
    </xdr:from>
    <xdr:to>
      <xdr:col>6</xdr:col>
      <xdr:colOff>1028700</xdr:colOff>
      <xdr:row>3</xdr:row>
      <xdr:rowOff>0</xdr:rowOff>
    </xdr:to>
    <xdr:pic>
      <xdr:nvPicPr>
        <xdr:cNvPr id="2" name="Grafik 1">
          <a:hlinkClick xmlns:r="http://schemas.openxmlformats.org/officeDocument/2006/relationships" r:id="rId1"/>
          <a:extLst>
            <a:ext uri="{FF2B5EF4-FFF2-40B4-BE49-F238E27FC236}">
              <a16:creationId xmlns:a16="http://schemas.microsoft.com/office/drawing/2014/main" id="{33EFD484-6977-492E-9B58-4FCFF56119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00775" y="4000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511D4-D80A-4286-9F67-A377A1033122}">
  <sheetPr>
    <tabColor theme="0" tint="-0.249977111117893"/>
    <pageSetUpPr fitToPage="1"/>
  </sheetPr>
  <dimension ref="A1:B44"/>
  <sheetViews>
    <sheetView tabSelected="1" zoomScaleNormal="100" workbookViewId="0">
      <selection activeCell="A76" sqref="A76"/>
    </sheetView>
  </sheetViews>
  <sheetFormatPr baseColWidth="10" defaultRowHeight="12.75"/>
  <cols>
    <col min="1" max="1" width="98.5703125" customWidth="1"/>
    <col min="2" max="2" width="11.5703125" style="319" customWidth="1"/>
    <col min="257" max="257" width="98.5703125" customWidth="1"/>
    <col min="258" max="258" width="11.5703125" customWidth="1"/>
    <col min="513" max="513" width="98.5703125" customWidth="1"/>
    <col min="514" max="514" width="11.5703125" customWidth="1"/>
    <col min="769" max="769" width="98.5703125" customWidth="1"/>
    <col min="770" max="770" width="11.5703125" customWidth="1"/>
    <col min="1025" max="1025" width="98.5703125" customWidth="1"/>
    <col min="1026" max="1026" width="11.5703125" customWidth="1"/>
    <col min="1281" max="1281" width="98.5703125" customWidth="1"/>
    <col min="1282" max="1282" width="11.5703125" customWidth="1"/>
    <col min="1537" max="1537" width="98.5703125" customWidth="1"/>
    <col min="1538" max="1538" width="11.5703125" customWidth="1"/>
    <col min="1793" max="1793" width="98.5703125" customWidth="1"/>
    <col min="1794" max="1794" width="11.5703125" customWidth="1"/>
    <col min="2049" max="2049" width="98.5703125" customWidth="1"/>
    <col min="2050" max="2050" width="11.5703125" customWidth="1"/>
    <col min="2305" max="2305" width="98.5703125" customWidth="1"/>
    <col min="2306" max="2306" width="11.5703125" customWidth="1"/>
    <col min="2561" max="2561" width="98.5703125" customWidth="1"/>
    <col min="2562" max="2562" width="11.5703125" customWidth="1"/>
    <col min="2817" max="2817" width="98.5703125" customWidth="1"/>
    <col min="2818" max="2818" width="11.5703125" customWidth="1"/>
    <col min="3073" max="3073" width="98.5703125" customWidth="1"/>
    <col min="3074" max="3074" width="11.5703125" customWidth="1"/>
    <col min="3329" max="3329" width="98.5703125" customWidth="1"/>
    <col min="3330" max="3330" width="11.5703125" customWidth="1"/>
    <col min="3585" max="3585" width="98.5703125" customWidth="1"/>
    <col min="3586" max="3586" width="11.5703125" customWidth="1"/>
    <col min="3841" max="3841" width="98.5703125" customWidth="1"/>
    <col min="3842" max="3842" width="11.5703125" customWidth="1"/>
    <col min="4097" max="4097" width="98.5703125" customWidth="1"/>
    <col min="4098" max="4098" width="11.5703125" customWidth="1"/>
    <col min="4353" max="4353" width="98.5703125" customWidth="1"/>
    <col min="4354" max="4354" width="11.5703125" customWidth="1"/>
    <col min="4609" max="4609" width="98.5703125" customWidth="1"/>
    <col min="4610" max="4610" width="11.5703125" customWidth="1"/>
    <col min="4865" max="4865" width="98.5703125" customWidth="1"/>
    <col min="4866" max="4866" width="11.5703125" customWidth="1"/>
    <col min="5121" max="5121" width="98.5703125" customWidth="1"/>
    <col min="5122" max="5122" width="11.5703125" customWidth="1"/>
    <col min="5377" max="5377" width="98.5703125" customWidth="1"/>
    <col min="5378" max="5378" width="11.5703125" customWidth="1"/>
    <col min="5633" max="5633" width="98.5703125" customWidth="1"/>
    <col min="5634" max="5634" width="11.5703125" customWidth="1"/>
    <col min="5889" max="5889" width="98.5703125" customWidth="1"/>
    <col min="5890" max="5890" width="11.5703125" customWidth="1"/>
    <col min="6145" max="6145" width="98.5703125" customWidth="1"/>
    <col min="6146" max="6146" width="11.5703125" customWidth="1"/>
    <col min="6401" max="6401" width="98.5703125" customWidth="1"/>
    <col min="6402" max="6402" width="11.5703125" customWidth="1"/>
    <col min="6657" max="6657" width="98.5703125" customWidth="1"/>
    <col min="6658" max="6658" width="11.5703125" customWidth="1"/>
    <col min="6913" max="6913" width="98.5703125" customWidth="1"/>
    <col min="6914" max="6914" width="11.5703125" customWidth="1"/>
    <col min="7169" max="7169" width="98.5703125" customWidth="1"/>
    <col min="7170" max="7170" width="11.5703125" customWidth="1"/>
    <col min="7425" max="7425" width="98.5703125" customWidth="1"/>
    <col min="7426" max="7426" width="11.5703125" customWidth="1"/>
    <col min="7681" max="7681" width="98.5703125" customWidth="1"/>
    <col min="7682" max="7682" width="11.5703125" customWidth="1"/>
    <col min="7937" max="7937" width="98.5703125" customWidth="1"/>
    <col min="7938" max="7938" width="11.5703125" customWidth="1"/>
    <col min="8193" max="8193" width="98.5703125" customWidth="1"/>
    <col min="8194" max="8194" width="11.5703125" customWidth="1"/>
    <col min="8449" max="8449" width="98.5703125" customWidth="1"/>
    <col min="8450" max="8450" width="11.5703125" customWidth="1"/>
    <col min="8705" max="8705" width="98.5703125" customWidth="1"/>
    <col min="8706" max="8706" width="11.5703125" customWidth="1"/>
    <col min="8961" max="8961" width="98.5703125" customWidth="1"/>
    <col min="8962" max="8962" width="11.5703125" customWidth="1"/>
    <col min="9217" max="9217" width="98.5703125" customWidth="1"/>
    <col min="9218" max="9218" width="11.5703125" customWidth="1"/>
    <col min="9473" max="9473" width="98.5703125" customWidth="1"/>
    <col min="9474" max="9474" width="11.5703125" customWidth="1"/>
    <col min="9729" max="9729" width="98.5703125" customWidth="1"/>
    <col min="9730" max="9730" width="11.5703125" customWidth="1"/>
    <col min="9985" max="9985" width="98.5703125" customWidth="1"/>
    <col min="9986" max="9986" width="11.5703125" customWidth="1"/>
    <col min="10241" max="10241" width="98.5703125" customWidth="1"/>
    <col min="10242" max="10242" width="11.5703125" customWidth="1"/>
    <col min="10497" max="10497" width="98.5703125" customWidth="1"/>
    <col min="10498" max="10498" width="11.5703125" customWidth="1"/>
    <col min="10753" max="10753" width="98.5703125" customWidth="1"/>
    <col min="10754" max="10754" width="11.5703125" customWidth="1"/>
    <col min="11009" max="11009" width="98.5703125" customWidth="1"/>
    <col min="11010" max="11010" width="11.5703125" customWidth="1"/>
    <col min="11265" max="11265" width="98.5703125" customWidth="1"/>
    <col min="11266" max="11266" width="11.5703125" customWidth="1"/>
    <col min="11521" max="11521" width="98.5703125" customWidth="1"/>
    <col min="11522" max="11522" width="11.5703125" customWidth="1"/>
    <col min="11777" max="11777" width="98.5703125" customWidth="1"/>
    <col min="11778" max="11778" width="11.5703125" customWidth="1"/>
    <col min="12033" max="12033" width="98.5703125" customWidth="1"/>
    <col min="12034" max="12034" width="11.5703125" customWidth="1"/>
    <col min="12289" max="12289" width="98.5703125" customWidth="1"/>
    <col min="12290" max="12290" width="11.5703125" customWidth="1"/>
    <col min="12545" max="12545" width="98.5703125" customWidth="1"/>
    <col min="12546" max="12546" width="11.5703125" customWidth="1"/>
    <col min="12801" max="12801" width="98.5703125" customWidth="1"/>
    <col min="12802" max="12802" width="11.5703125" customWidth="1"/>
    <col min="13057" max="13057" width="98.5703125" customWidth="1"/>
    <col min="13058" max="13058" width="11.5703125" customWidth="1"/>
    <col min="13313" max="13313" width="98.5703125" customWidth="1"/>
    <col min="13314" max="13314" width="11.5703125" customWidth="1"/>
    <col min="13569" max="13569" width="98.5703125" customWidth="1"/>
    <col min="13570" max="13570" width="11.5703125" customWidth="1"/>
    <col min="13825" max="13825" width="98.5703125" customWidth="1"/>
    <col min="13826" max="13826" width="11.5703125" customWidth="1"/>
    <col min="14081" max="14081" width="98.5703125" customWidth="1"/>
    <col min="14082" max="14082" width="11.5703125" customWidth="1"/>
    <col min="14337" max="14337" width="98.5703125" customWidth="1"/>
    <col min="14338" max="14338" width="11.5703125" customWidth="1"/>
    <col min="14593" max="14593" width="98.5703125" customWidth="1"/>
    <col min="14594" max="14594" width="11.5703125" customWidth="1"/>
    <col min="14849" max="14849" width="98.5703125" customWidth="1"/>
    <col min="14850" max="14850" width="11.5703125" customWidth="1"/>
    <col min="15105" max="15105" width="98.5703125" customWidth="1"/>
    <col min="15106" max="15106" width="11.5703125" customWidth="1"/>
    <col min="15361" max="15361" width="98.5703125" customWidth="1"/>
    <col min="15362" max="15362" width="11.5703125" customWidth="1"/>
    <col min="15617" max="15617" width="98.5703125" customWidth="1"/>
    <col min="15618" max="15618" width="11.5703125" customWidth="1"/>
    <col min="15873" max="15873" width="98.5703125" customWidth="1"/>
    <col min="15874" max="15874" width="11.5703125" customWidth="1"/>
    <col min="16129" max="16129" width="98.5703125" customWidth="1"/>
    <col min="16130" max="16130" width="11.5703125" customWidth="1"/>
  </cols>
  <sheetData>
    <row r="1" spans="1:2" ht="26.25">
      <c r="A1" s="8" t="s">
        <v>9</v>
      </c>
    </row>
    <row r="4" spans="1:2">
      <c r="A4" s="320" t="s">
        <v>140</v>
      </c>
      <c r="B4" s="321"/>
    </row>
    <row r="5" spans="1:2">
      <c r="A5" s="319" t="s">
        <v>206</v>
      </c>
      <c r="B5" s="321" t="s">
        <v>305</v>
      </c>
    </row>
    <row r="6" spans="1:2">
      <c r="A6" s="319" t="s">
        <v>208</v>
      </c>
      <c r="B6" s="321" t="s">
        <v>306</v>
      </c>
    </row>
    <row r="7" spans="1:2">
      <c r="A7" s="319" t="s">
        <v>251</v>
      </c>
      <c r="B7" s="321" t="s">
        <v>307</v>
      </c>
    </row>
    <row r="8" spans="1:2">
      <c r="A8" s="319" t="s">
        <v>252</v>
      </c>
      <c r="B8" s="321" t="s">
        <v>308</v>
      </c>
    </row>
    <row r="9" spans="1:2">
      <c r="B9" s="321"/>
    </row>
    <row r="10" spans="1:2">
      <c r="A10" s="320" t="s">
        <v>37</v>
      </c>
      <c r="B10" s="321"/>
    </row>
    <row r="11" spans="1:2">
      <c r="A11" s="319" t="s">
        <v>38</v>
      </c>
      <c r="B11" s="321" t="s">
        <v>309</v>
      </c>
    </row>
    <row r="12" spans="1:2">
      <c r="B12" s="321"/>
    </row>
    <row r="13" spans="1:2">
      <c r="A13" s="320" t="s">
        <v>19</v>
      </c>
      <c r="B13" s="321"/>
    </row>
    <row r="14" spans="1:2">
      <c r="A14" s="319" t="s">
        <v>276</v>
      </c>
      <c r="B14" s="321" t="s">
        <v>310</v>
      </c>
    </row>
    <row r="15" spans="1:2">
      <c r="A15" s="319" t="s">
        <v>267</v>
      </c>
      <c r="B15" s="321" t="s">
        <v>311</v>
      </c>
    </row>
    <row r="16" spans="1:2">
      <c r="A16" s="319" t="s">
        <v>39</v>
      </c>
      <c r="B16" s="321" t="s">
        <v>312</v>
      </c>
    </row>
    <row r="17" spans="1:2">
      <c r="B17" s="321"/>
    </row>
    <row r="18" spans="1:2">
      <c r="A18" s="320" t="s">
        <v>313</v>
      </c>
      <c r="B18" s="321"/>
    </row>
    <row r="19" spans="1:2">
      <c r="A19" s="319" t="s">
        <v>181</v>
      </c>
      <c r="B19" s="321" t="s">
        <v>314</v>
      </c>
    </row>
    <row r="20" spans="1:2">
      <c r="A20" s="319" t="s">
        <v>315</v>
      </c>
      <c r="B20" s="321" t="s">
        <v>316</v>
      </c>
    </row>
    <row r="21" spans="1:2">
      <c r="A21" s="319" t="s">
        <v>250</v>
      </c>
      <c r="B21" s="321" t="s">
        <v>317</v>
      </c>
    </row>
    <row r="22" spans="1:2">
      <c r="A22" s="319" t="s">
        <v>265</v>
      </c>
      <c r="B22" s="321" t="s">
        <v>318</v>
      </c>
    </row>
    <row r="23" spans="1:2">
      <c r="A23" s="319" t="s">
        <v>244</v>
      </c>
      <c r="B23" s="321" t="s">
        <v>319</v>
      </c>
    </row>
    <row r="24" spans="1:2">
      <c r="A24" s="319" t="s">
        <v>266</v>
      </c>
      <c r="B24" s="321" t="s">
        <v>320</v>
      </c>
    </row>
    <row r="25" spans="1:2">
      <c r="A25" s="319" t="s">
        <v>186</v>
      </c>
      <c r="B25" s="321" t="s">
        <v>321</v>
      </c>
    </row>
    <row r="26" spans="1:2">
      <c r="A26" s="319" t="s">
        <v>43</v>
      </c>
      <c r="B26" s="321" t="s">
        <v>322</v>
      </c>
    </row>
    <row r="27" spans="1:2">
      <c r="B27" s="321"/>
    </row>
    <row r="28" spans="1:2">
      <c r="A28" s="320" t="s">
        <v>28</v>
      </c>
      <c r="B28" s="321"/>
    </row>
    <row r="29" spans="1:2">
      <c r="A29" s="319" t="s">
        <v>22</v>
      </c>
      <c r="B29" s="321" t="s">
        <v>323</v>
      </c>
    </row>
    <row r="30" spans="1:2">
      <c r="A30" s="319" t="s">
        <v>202</v>
      </c>
      <c r="B30" s="321" t="s">
        <v>324</v>
      </c>
    </row>
    <row r="31" spans="1:2">
      <c r="B31" s="321"/>
    </row>
    <row r="32" spans="1:2">
      <c r="A32" s="320" t="s">
        <v>36</v>
      </c>
      <c r="B32" s="321"/>
    </row>
    <row r="33" spans="1:2">
      <c r="A33" s="319" t="s">
        <v>163</v>
      </c>
      <c r="B33" s="321" t="s">
        <v>325</v>
      </c>
    </row>
    <row r="34" spans="1:2">
      <c r="A34" s="319" t="s">
        <v>245</v>
      </c>
      <c r="B34" s="321" t="s">
        <v>326</v>
      </c>
    </row>
    <row r="35" spans="1:2">
      <c r="A35" s="319" t="s">
        <v>169</v>
      </c>
      <c r="B35" s="321" t="s">
        <v>327</v>
      </c>
    </row>
    <row r="36" spans="1:2">
      <c r="A36" s="319" t="s">
        <v>248</v>
      </c>
      <c r="B36" s="321" t="s">
        <v>328</v>
      </c>
    </row>
    <row r="37" spans="1:2">
      <c r="A37" s="319" t="s">
        <v>45</v>
      </c>
      <c r="B37" s="321" t="s">
        <v>329</v>
      </c>
    </row>
    <row r="38" spans="1:2">
      <c r="A38" s="319" t="s">
        <v>249</v>
      </c>
      <c r="B38" s="321" t="s">
        <v>330</v>
      </c>
    </row>
    <row r="39" spans="1:2">
      <c r="B39" s="321"/>
    </row>
    <row r="40" spans="1:2">
      <c r="A40" s="320" t="s">
        <v>180</v>
      </c>
      <c r="B40" s="321"/>
    </row>
    <row r="41" spans="1:2">
      <c r="A41" s="319" t="s">
        <v>46</v>
      </c>
      <c r="B41" s="321" t="s">
        <v>331</v>
      </c>
    </row>
    <row r="42" spans="1:2">
      <c r="A42" s="319" t="s">
        <v>47</v>
      </c>
      <c r="B42" s="321" t="s">
        <v>332</v>
      </c>
    </row>
    <row r="43" spans="1:2">
      <c r="A43" s="319" t="s">
        <v>48</v>
      </c>
      <c r="B43" s="321" t="s">
        <v>333</v>
      </c>
    </row>
    <row r="44" spans="1:2">
      <c r="B44" s="322"/>
    </row>
  </sheetData>
  <hyperlinks>
    <hyperlink ref="B5" location="Tab_9_1_1!A1" display="Tab_9_1_1" xr:uid="{898CC402-F145-4283-A350-7BFF72428E82}"/>
    <hyperlink ref="B6" location="Tab_9_1_2!A1" display="Tab_9_1_2" xr:uid="{8B73CA30-2407-4FDB-AB11-BFB7701518C3}"/>
    <hyperlink ref="B7" location="Tab_9_1_3!A1" display="Tab_9_1_3" xr:uid="{6878A319-6C84-429E-9777-C5DF275BD3D1}"/>
    <hyperlink ref="B8" location="Tab_9_1_4!A1" display="Tab_9_1_4" xr:uid="{D75A37C0-51E8-47BD-A478-6B2A8CFAEFF8}"/>
    <hyperlink ref="B11" location="Tab_9_2!A1" display="Tab_9_2_1" xr:uid="{64EE83B7-FCA1-407F-8761-A013FB0B3737}"/>
    <hyperlink ref="B14" location="Tab_9_3_1!A1" display="Tab_9_3_1" xr:uid="{828F7ACC-839C-48A5-B5BC-C8ED711EC305}"/>
    <hyperlink ref="B15" location="Tab_9_3_2!A1" display="Tab_9_3_2" xr:uid="{1F076D41-3420-477C-B231-58B5B6287698}"/>
    <hyperlink ref="B16" location="Tab_9_3_3!A1" display="Tab_9_3_3" xr:uid="{489DDAB3-AF6F-4117-8DE5-9F7DDE42E9F7}"/>
    <hyperlink ref="B19" location="Tab_9_4_1!A1" display="Tab_9_4_1" xr:uid="{723F2011-94A9-444A-8C87-C7617AB444F5}"/>
    <hyperlink ref="B20" location="Tab_9_4_2!A1" display="Tab_9_4_2" xr:uid="{A9F3C776-F806-4299-AF89-0D733E9653E6}"/>
    <hyperlink ref="B21" location="Tab_9_4_3!A1" display="Tab_9_4_3" xr:uid="{076C929A-0B57-4B11-AA9D-CAB7FDF87B34}"/>
    <hyperlink ref="B22" location="Tab_9_4_4!A1" display="Tab_9_4_4" xr:uid="{7847E28D-9E89-45F1-846B-CA1B9E0DF73F}"/>
    <hyperlink ref="B23" location="Tab_9_4_5!A1" display="Tab_9_4_5" xr:uid="{CB38C611-2751-4BC6-983A-A28C58F7119D}"/>
    <hyperlink ref="B24" location="Tab_9_4_6!A1" display="Tab_9_4_6" xr:uid="{94B07500-3041-4495-A061-0CF6B89CA8B8}"/>
    <hyperlink ref="B25" location="Tab_9_4_7!A1" display="Tab_9_4_7" xr:uid="{770FFE22-238D-4048-9F76-653B77D09A2D}"/>
    <hyperlink ref="B26" location="Tab_9_4_8!A1" display="Tab_9_4_8" xr:uid="{32B82015-7441-4547-8D60-2D1466FE95F0}"/>
    <hyperlink ref="B29" location="Tab_9_5_1!A1" display="Tab_9_5_1" xr:uid="{B70C26CA-5AD4-4F26-A701-3EC6B4FCD7DF}"/>
    <hyperlink ref="B30" location="Tab_9_5_2!A1" display="Tab_9_5_2" xr:uid="{AE08A644-F910-4DCB-9136-C2957ECFE84D}"/>
    <hyperlink ref="B33" location="Tab_9_6_1!A1" display="Tab_9_6_1" xr:uid="{0A4194B2-1350-419B-9F67-89A244EB711B}"/>
    <hyperlink ref="B34" location="Tab_9_6_2!A1" display="Tab_9_6_2" xr:uid="{51FEB854-06F3-4AE7-A715-62F145B708F9}"/>
    <hyperlink ref="B35" location="Tab_9_6_3!A1" display="Tab_9_6_3" xr:uid="{8A4ED746-63B6-4348-96C0-51D06DB15E50}"/>
    <hyperlink ref="B36" location="Tab_9_6_4!A1" display="Tab_9_6_4" xr:uid="{07E78FF5-DAA2-420D-A51A-3EC14913F7DC}"/>
    <hyperlink ref="B37" location="Tab_9_6_5!A1" display="Tab_9_6_5" xr:uid="{95BC5A2B-D572-4317-9494-19F4FFE1E836}"/>
    <hyperlink ref="B38" location="Tab_9_6_6!A1" display="Tab_9_6_6" xr:uid="{F8D6EFD7-8AF3-4DC2-BB2C-C5C4C6E0A187}"/>
    <hyperlink ref="B41" location="Tab_9_7_1!A1" display="Tab_9_7_1" xr:uid="{73E7C39B-5A56-4A96-A816-B31DD421ACDF}"/>
    <hyperlink ref="B42" location="Tab_9_7_2!A1" display="Tab_9_7_2" xr:uid="{36CEC8B7-DE28-48A9-959D-FB0867DDF7C3}"/>
    <hyperlink ref="B43" location="Tab_9_7_3!A1" display="Tab_9_7_3" xr:uid="{2945D9DD-98F8-4647-84D0-120E38C1B095}"/>
  </hyperlinks>
  <pageMargins left="0.78740157499999996" right="0.78740157499999996" top="0.984251969" bottom="0.984251969" header="0.4921259845" footer="0.4921259845"/>
  <pageSetup paperSize="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79998168889431442"/>
    <pageSetUpPr fitToPage="1"/>
  </sheetPr>
  <dimension ref="A1:M27"/>
  <sheetViews>
    <sheetView zoomScaleNormal="100" workbookViewId="0">
      <selection activeCell="A64" sqref="A64"/>
    </sheetView>
  </sheetViews>
  <sheetFormatPr baseColWidth="10" defaultRowHeight="12.75"/>
  <cols>
    <col min="1" max="1" width="13.7109375" customWidth="1"/>
    <col min="2" max="2" width="5.5703125" bestFit="1" customWidth="1"/>
    <col min="3" max="3" width="13.7109375" customWidth="1"/>
    <col min="4" max="8" width="15.7109375" customWidth="1"/>
  </cols>
  <sheetData>
    <row r="1" spans="1:8" ht="15.75">
      <c r="A1" s="245" t="s">
        <v>297</v>
      </c>
      <c r="B1" s="246"/>
      <c r="C1" s="246"/>
      <c r="D1" s="246"/>
      <c r="E1" s="246"/>
      <c r="F1" s="246"/>
      <c r="G1" s="246"/>
      <c r="H1" s="246"/>
    </row>
    <row r="2" spans="1:8" ht="15.75">
      <c r="A2" s="243" t="s">
        <v>181</v>
      </c>
      <c r="B2" s="243"/>
      <c r="C2" s="243"/>
      <c r="D2" s="243"/>
      <c r="E2" s="243"/>
      <c r="F2" s="243"/>
      <c r="G2" s="243"/>
      <c r="H2" s="243"/>
    </row>
    <row r="3" spans="1:8">
      <c r="A3" s="249" t="s">
        <v>258</v>
      </c>
      <c r="B3" s="249"/>
      <c r="C3" s="249"/>
      <c r="D3" s="249"/>
      <c r="E3" s="249"/>
      <c r="F3" s="249"/>
      <c r="G3" s="249"/>
      <c r="H3" s="249"/>
    </row>
    <row r="4" spans="1:8">
      <c r="A4" s="265" t="s">
        <v>87</v>
      </c>
      <c r="B4" s="246"/>
      <c r="C4" s="246"/>
      <c r="D4" s="246"/>
      <c r="E4" s="246"/>
      <c r="F4" s="246"/>
      <c r="G4" s="246"/>
      <c r="H4" s="9"/>
    </row>
    <row r="5" spans="1:8" ht="38.25">
      <c r="A5" s="5"/>
      <c r="B5" s="58" t="s">
        <v>2</v>
      </c>
      <c r="C5" s="59" t="s">
        <v>15</v>
      </c>
      <c r="D5" s="59" t="s">
        <v>49</v>
      </c>
      <c r="E5" s="59" t="s">
        <v>107</v>
      </c>
      <c r="F5" s="59" t="s">
        <v>106</v>
      </c>
      <c r="G5" s="59" t="s">
        <v>108</v>
      </c>
    </row>
    <row r="6" spans="1:8">
      <c r="A6" s="168">
        <v>2004</v>
      </c>
      <c r="B6" s="185">
        <v>66</v>
      </c>
      <c r="C6" s="39" t="s">
        <v>50</v>
      </c>
      <c r="D6" s="39" t="s">
        <v>50</v>
      </c>
      <c r="E6" s="39" t="s">
        <v>50</v>
      </c>
      <c r="F6" s="39" t="s">
        <v>50</v>
      </c>
      <c r="G6" s="39" t="s">
        <v>50</v>
      </c>
    </row>
    <row r="7" spans="1:8">
      <c r="A7" s="60">
        <v>2005</v>
      </c>
      <c r="B7" s="101">
        <v>137</v>
      </c>
      <c r="C7" s="27" t="s">
        <v>50</v>
      </c>
      <c r="D7" s="27" t="s">
        <v>50</v>
      </c>
      <c r="E7" s="27" t="s">
        <v>50</v>
      </c>
      <c r="F7" s="27" t="s">
        <v>50</v>
      </c>
      <c r="G7" s="27" t="s">
        <v>50</v>
      </c>
    </row>
    <row r="8" spans="1:8">
      <c r="A8" s="41">
        <v>2006</v>
      </c>
      <c r="B8" s="101">
        <v>84</v>
      </c>
      <c r="C8" s="27" t="s">
        <v>50</v>
      </c>
      <c r="D8" s="27" t="s">
        <v>50</v>
      </c>
      <c r="E8" s="27" t="s">
        <v>50</v>
      </c>
      <c r="F8" s="27" t="s">
        <v>50</v>
      </c>
      <c r="G8" s="27" t="s">
        <v>50</v>
      </c>
    </row>
    <row r="9" spans="1:8">
      <c r="A9" s="41">
        <v>2007</v>
      </c>
      <c r="B9" s="101">
        <v>88</v>
      </c>
      <c r="C9" s="27" t="s">
        <v>50</v>
      </c>
      <c r="D9" s="27" t="s">
        <v>50</v>
      </c>
      <c r="E9" s="27" t="s">
        <v>50</v>
      </c>
      <c r="F9" s="27" t="s">
        <v>50</v>
      </c>
      <c r="G9" s="27" t="s">
        <v>50</v>
      </c>
    </row>
    <row r="10" spans="1:8">
      <c r="A10" s="41">
        <v>2008</v>
      </c>
      <c r="B10" s="101">
        <v>88</v>
      </c>
      <c r="C10" s="27" t="s">
        <v>50</v>
      </c>
      <c r="D10" s="27" t="s">
        <v>50</v>
      </c>
      <c r="E10" s="27" t="s">
        <v>50</v>
      </c>
      <c r="F10" s="27" t="s">
        <v>50</v>
      </c>
      <c r="G10" s="27" t="s">
        <v>50</v>
      </c>
    </row>
    <row r="11" spans="1:8">
      <c r="A11" s="41">
        <v>2009</v>
      </c>
      <c r="B11" s="101">
        <v>113</v>
      </c>
      <c r="C11" s="27" t="s">
        <v>50</v>
      </c>
      <c r="D11" s="27" t="s">
        <v>50</v>
      </c>
      <c r="E11" s="27" t="s">
        <v>50</v>
      </c>
      <c r="F11" s="27" t="s">
        <v>50</v>
      </c>
      <c r="G11" s="27" t="s">
        <v>50</v>
      </c>
    </row>
    <row r="12" spans="1:8">
      <c r="A12" s="41">
        <v>2010</v>
      </c>
      <c r="B12" s="101">
        <v>89</v>
      </c>
      <c r="C12" s="27" t="s">
        <v>50</v>
      </c>
      <c r="D12" s="27" t="s">
        <v>50</v>
      </c>
      <c r="E12" s="27" t="s">
        <v>50</v>
      </c>
      <c r="F12" s="27" t="s">
        <v>50</v>
      </c>
      <c r="G12" s="27" t="s">
        <v>50</v>
      </c>
    </row>
    <row r="13" spans="1:8">
      <c r="A13" s="41">
        <v>2011</v>
      </c>
      <c r="B13" s="101">
        <v>93</v>
      </c>
      <c r="C13" s="27">
        <v>24</v>
      </c>
      <c r="D13" s="104">
        <v>7</v>
      </c>
      <c r="E13" s="104">
        <v>16</v>
      </c>
      <c r="F13" s="104">
        <v>20</v>
      </c>
      <c r="G13" s="104">
        <v>26</v>
      </c>
    </row>
    <row r="14" spans="1:8">
      <c r="A14" s="41">
        <v>2012</v>
      </c>
      <c r="B14" s="101">
        <v>83</v>
      </c>
      <c r="C14" s="27">
        <v>12</v>
      </c>
      <c r="D14" s="104">
        <v>9</v>
      </c>
      <c r="E14" s="104">
        <v>21</v>
      </c>
      <c r="F14" s="104">
        <v>21</v>
      </c>
      <c r="G14" s="104">
        <v>20</v>
      </c>
    </row>
    <row r="15" spans="1:8">
      <c r="A15" s="41">
        <v>2013</v>
      </c>
      <c r="B15" s="101">
        <v>115</v>
      </c>
      <c r="C15" s="27">
        <v>23</v>
      </c>
      <c r="D15" s="104">
        <v>14</v>
      </c>
      <c r="E15" s="104">
        <v>24</v>
      </c>
      <c r="F15" s="104">
        <v>22</v>
      </c>
      <c r="G15" s="104">
        <v>32</v>
      </c>
    </row>
    <row r="16" spans="1:8">
      <c r="A16" s="41">
        <v>2014</v>
      </c>
      <c r="B16" s="101">
        <v>118</v>
      </c>
      <c r="C16" s="27">
        <v>17</v>
      </c>
      <c r="D16" s="104">
        <v>16</v>
      </c>
      <c r="E16" s="104">
        <v>31</v>
      </c>
      <c r="F16" s="104">
        <v>27</v>
      </c>
      <c r="G16" s="104">
        <v>27</v>
      </c>
    </row>
    <row r="17" spans="1:13">
      <c r="A17" s="41">
        <v>2015</v>
      </c>
      <c r="B17" s="101">
        <v>104</v>
      </c>
      <c r="C17" s="27">
        <v>15</v>
      </c>
      <c r="D17" s="104">
        <v>13</v>
      </c>
      <c r="E17" s="104">
        <v>22</v>
      </c>
      <c r="F17" s="104">
        <v>23</v>
      </c>
      <c r="G17" s="104">
        <v>31</v>
      </c>
    </row>
    <row r="18" spans="1:13">
      <c r="A18" s="41">
        <v>2016</v>
      </c>
      <c r="B18" s="101">
        <v>110</v>
      </c>
      <c r="C18" s="104">
        <v>18</v>
      </c>
      <c r="D18" s="104">
        <v>15</v>
      </c>
      <c r="E18" s="104">
        <v>22</v>
      </c>
      <c r="F18" s="104">
        <v>20</v>
      </c>
      <c r="G18" s="104">
        <v>35</v>
      </c>
    </row>
    <row r="19" spans="1:13">
      <c r="A19" s="41">
        <v>2017</v>
      </c>
      <c r="B19" s="101">
        <v>116</v>
      </c>
      <c r="C19" s="104">
        <v>27</v>
      </c>
      <c r="D19" s="104">
        <v>17</v>
      </c>
      <c r="E19" s="104">
        <v>18</v>
      </c>
      <c r="F19" s="104">
        <v>25</v>
      </c>
      <c r="G19" s="104">
        <v>29</v>
      </c>
    </row>
    <row r="20" spans="1:13">
      <c r="A20" s="41">
        <v>2018</v>
      </c>
      <c r="B20" s="101">
        <v>123</v>
      </c>
      <c r="C20" s="104">
        <v>19</v>
      </c>
      <c r="D20" s="104">
        <v>19</v>
      </c>
      <c r="E20" s="104">
        <v>31</v>
      </c>
      <c r="F20" s="104">
        <v>31</v>
      </c>
      <c r="G20" s="104">
        <v>23</v>
      </c>
    </row>
    <row r="21" spans="1:13">
      <c r="A21" s="41">
        <v>2019</v>
      </c>
      <c r="B21" s="101">
        <v>116</v>
      </c>
      <c r="C21" s="104">
        <v>15</v>
      </c>
      <c r="D21" s="104">
        <v>17</v>
      </c>
      <c r="E21" s="104">
        <v>17</v>
      </c>
      <c r="F21" s="104">
        <v>19</v>
      </c>
      <c r="G21" s="104">
        <v>48</v>
      </c>
    </row>
    <row r="22" spans="1:13">
      <c r="A22" s="41">
        <v>2020</v>
      </c>
      <c r="B22" s="101">
        <v>115</v>
      </c>
      <c r="C22" s="104">
        <v>16</v>
      </c>
      <c r="D22" s="104">
        <v>16</v>
      </c>
      <c r="E22" s="104">
        <v>20</v>
      </c>
      <c r="F22" s="104">
        <v>25</v>
      </c>
      <c r="G22" s="104">
        <v>38</v>
      </c>
    </row>
    <row r="23" spans="1:13">
      <c r="A23" s="41">
        <v>2021</v>
      </c>
      <c r="B23" s="101">
        <v>112</v>
      </c>
      <c r="C23" s="104">
        <v>17</v>
      </c>
      <c r="D23" s="104">
        <v>19</v>
      </c>
      <c r="E23" s="104">
        <v>15</v>
      </c>
      <c r="F23" s="104">
        <v>24</v>
      </c>
      <c r="G23" s="104">
        <v>37</v>
      </c>
    </row>
    <row r="24" spans="1:13">
      <c r="A24" s="323" t="s">
        <v>334</v>
      </c>
      <c r="B24" s="323"/>
      <c r="C24" s="323"/>
      <c r="D24" s="323"/>
      <c r="E24" s="323"/>
      <c r="F24" s="323"/>
      <c r="G24" s="323"/>
      <c r="H24" s="345"/>
      <c r="I24" s="345"/>
      <c r="J24" s="345"/>
      <c r="K24" s="345"/>
      <c r="L24" s="345"/>
      <c r="M24" s="345"/>
    </row>
    <row r="25" spans="1:13">
      <c r="A25" s="344"/>
      <c r="B25" s="344"/>
      <c r="C25" s="344"/>
      <c r="D25" s="344"/>
      <c r="E25" s="344"/>
      <c r="F25" s="344"/>
      <c r="G25" s="344"/>
      <c r="H25" s="345"/>
      <c r="I25" s="345"/>
      <c r="J25" s="345"/>
      <c r="K25" s="345"/>
      <c r="L25" s="345"/>
      <c r="M25" s="345"/>
    </row>
    <row r="26" spans="1:13">
      <c r="A26" s="262" t="s">
        <v>80</v>
      </c>
      <c r="B26" s="262"/>
      <c r="C26" s="262"/>
      <c r="D26" s="262"/>
      <c r="E26" s="262"/>
      <c r="F26" s="262"/>
      <c r="G26" s="262"/>
      <c r="H26" s="7"/>
    </row>
    <row r="27" spans="1:13" ht="25.5" customHeight="1">
      <c r="A27" s="279" t="s">
        <v>91</v>
      </c>
      <c r="B27" s="279"/>
      <c r="C27" s="279"/>
      <c r="D27" s="279"/>
      <c r="E27" s="279"/>
      <c r="F27" s="279"/>
      <c r="G27" s="279"/>
      <c r="H27" s="217"/>
    </row>
  </sheetData>
  <mergeCells count="7">
    <mergeCell ref="A27:G27"/>
    <mergeCell ref="A26:G26"/>
    <mergeCell ref="A1:H1"/>
    <mergeCell ref="A3:H3"/>
    <mergeCell ref="A2:H2"/>
    <mergeCell ref="A4:G4"/>
    <mergeCell ref="A24:G24"/>
  </mergeCells>
  <phoneticPr fontId="3" type="noConversion"/>
  <pageMargins left="0.78740157499999996" right="0.78740157499999996" top="0.984251969" bottom="0.984251969" header="0.4921259845" footer="0.4921259845"/>
  <pageSetup paperSize="9" scale="78"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79998168889431442"/>
    <pageSetUpPr fitToPage="1"/>
  </sheetPr>
  <dimension ref="A1:H24"/>
  <sheetViews>
    <sheetView zoomScaleNormal="100" workbookViewId="0">
      <selection activeCell="A62" sqref="A62"/>
    </sheetView>
  </sheetViews>
  <sheetFormatPr baseColWidth="10" defaultRowHeight="12.75"/>
  <cols>
    <col min="1" max="1" width="13" customWidth="1"/>
    <col min="2" max="2" width="5.5703125" bestFit="1" customWidth="1"/>
    <col min="3" max="4" width="13" customWidth="1"/>
    <col min="5" max="5" width="11.5703125" customWidth="1"/>
    <col min="6" max="6" width="13" customWidth="1"/>
    <col min="7" max="7" width="14.140625" customWidth="1"/>
  </cols>
  <sheetData>
    <row r="1" spans="1:8" ht="36.75" customHeight="1">
      <c r="A1" s="280" t="s">
        <v>300</v>
      </c>
      <c r="B1" s="280"/>
      <c r="C1" s="280"/>
      <c r="D1" s="280"/>
      <c r="E1" s="280"/>
      <c r="F1" s="280"/>
      <c r="G1" s="280"/>
      <c r="H1" s="280"/>
    </row>
    <row r="2" spans="1:8">
      <c r="A2" s="249" t="s">
        <v>258</v>
      </c>
      <c r="B2" s="249"/>
      <c r="C2" s="249"/>
      <c r="D2" s="249"/>
      <c r="E2" s="249"/>
      <c r="F2" s="249"/>
      <c r="G2" s="249"/>
    </row>
    <row r="3" spans="1:8">
      <c r="B3" s="7"/>
      <c r="C3" s="7"/>
      <c r="F3" s="265" t="s">
        <v>92</v>
      </c>
      <c r="G3" s="246"/>
    </row>
    <row r="4" spans="1:8">
      <c r="B4" s="64" t="s">
        <v>2</v>
      </c>
      <c r="C4" s="64"/>
      <c r="D4" s="20"/>
      <c r="E4" s="268" t="s">
        <v>156</v>
      </c>
      <c r="F4" s="268"/>
      <c r="G4" s="268"/>
    </row>
    <row r="5" spans="1:8">
      <c r="A5" s="5"/>
      <c r="C5" s="59" t="s">
        <v>4</v>
      </c>
      <c r="D5" s="59" t="s">
        <v>3</v>
      </c>
      <c r="E5" s="59" t="s">
        <v>40</v>
      </c>
      <c r="F5" s="59" t="s">
        <v>154</v>
      </c>
      <c r="G5" s="59" t="s">
        <v>155</v>
      </c>
    </row>
    <row r="6" spans="1:8">
      <c r="A6" s="168">
        <v>2004</v>
      </c>
      <c r="B6" s="185">
        <v>66</v>
      </c>
      <c r="C6" s="186">
        <v>38</v>
      </c>
      <c r="D6" s="186">
        <v>28</v>
      </c>
      <c r="E6" s="39" t="s">
        <v>50</v>
      </c>
      <c r="F6" s="140" t="s">
        <v>50</v>
      </c>
      <c r="G6" s="140" t="s">
        <v>50</v>
      </c>
    </row>
    <row r="7" spans="1:8">
      <c r="A7" s="60">
        <v>2005</v>
      </c>
      <c r="B7" s="29">
        <v>137</v>
      </c>
      <c r="C7" s="36">
        <v>71</v>
      </c>
      <c r="D7" s="36">
        <v>66</v>
      </c>
      <c r="E7" s="27" t="s">
        <v>50</v>
      </c>
      <c r="F7" s="137" t="s">
        <v>50</v>
      </c>
      <c r="G7" s="137" t="s">
        <v>50</v>
      </c>
    </row>
    <row r="8" spans="1:8">
      <c r="A8" s="41">
        <v>2006</v>
      </c>
      <c r="B8" s="29">
        <v>84</v>
      </c>
      <c r="C8" s="36">
        <v>50</v>
      </c>
      <c r="D8" s="36">
        <v>34</v>
      </c>
      <c r="E8" s="27" t="s">
        <v>50</v>
      </c>
      <c r="F8" s="137" t="s">
        <v>50</v>
      </c>
      <c r="G8" s="137" t="s">
        <v>50</v>
      </c>
    </row>
    <row r="9" spans="1:8">
      <c r="A9" s="41">
        <v>2007</v>
      </c>
      <c r="B9" s="29">
        <v>88</v>
      </c>
      <c r="C9" s="36">
        <v>45</v>
      </c>
      <c r="D9" s="36">
        <v>43</v>
      </c>
      <c r="E9" s="27" t="s">
        <v>50</v>
      </c>
      <c r="F9" s="137" t="s">
        <v>50</v>
      </c>
      <c r="G9" s="137" t="s">
        <v>50</v>
      </c>
    </row>
    <row r="10" spans="1:8">
      <c r="A10" s="41">
        <v>2008</v>
      </c>
      <c r="B10" s="29">
        <v>88</v>
      </c>
      <c r="C10" s="36">
        <v>57</v>
      </c>
      <c r="D10" s="36">
        <v>31</v>
      </c>
      <c r="E10" s="27" t="s">
        <v>50</v>
      </c>
      <c r="F10" s="137" t="s">
        <v>50</v>
      </c>
      <c r="G10" s="137" t="s">
        <v>50</v>
      </c>
    </row>
    <row r="11" spans="1:8">
      <c r="A11" s="41">
        <v>2009</v>
      </c>
      <c r="B11" s="29">
        <v>113</v>
      </c>
      <c r="C11" s="36">
        <v>67</v>
      </c>
      <c r="D11" s="36">
        <v>46</v>
      </c>
      <c r="E11" s="27" t="s">
        <v>50</v>
      </c>
      <c r="F11" s="137" t="s">
        <v>50</v>
      </c>
      <c r="G11" s="137" t="s">
        <v>50</v>
      </c>
    </row>
    <row r="12" spans="1:8">
      <c r="A12" s="41">
        <v>2010</v>
      </c>
      <c r="B12" s="29">
        <v>89</v>
      </c>
      <c r="C12" s="36">
        <v>55</v>
      </c>
      <c r="D12" s="36">
        <v>34</v>
      </c>
      <c r="E12" s="27" t="s">
        <v>50</v>
      </c>
      <c r="F12" s="137" t="s">
        <v>50</v>
      </c>
      <c r="G12" s="137" t="s">
        <v>50</v>
      </c>
    </row>
    <row r="13" spans="1:8">
      <c r="A13" s="41">
        <v>2011</v>
      </c>
      <c r="B13" s="29">
        <v>93</v>
      </c>
      <c r="C13" s="36">
        <v>58</v>
      </c>
      <c r="D13" s="36">
        <v>35</v>
      </c>
      <c r="E13">
        <v>91</v>
      </c>
      <c r="F13" s="137">
        <v>1</v>
      </c>
      <c r="G13" s="137">
        <v>1</v>
      </c>
    </row>
    <row r="14" spans="1:8">
      <c r="A14" s="100">
        <v>2012</v>
      </c>
      <c r="B14" s="102">
        <v>83</v>
      </c>
      <c r="C14" s="103">
        <v>50</v>
      </c>
      <c r="D14" s="103">
        <v>33</v>
      </c>
      <c r="E14">
        <v>83</v>
      </c>
      <c r="F14" s="137" t="s">
        <v>78</v>
      </c>
      <c r="G14" s="137" t="s">
        <v>78</v>
      </c>
    </row>
    <row r="15" spans="1:8">
      <c r="A15" s="100">
        <v>2013</v>
      </c>
      <c r="B15" s="102">
        <v>115</v>
      </c>
      <c r="C15" s="103">
        <v>63</v>
      </c>
      <c r="D15" s="103">
        <v>52</v>
      </c>
      <c r="E15">
        <v>110</v>
      </c>
      <c r="F15" s="137">
        <v>5</v>
      </c>
      <c r="G15" s="137" t="s">
        <v>78</v>
      </c>
    </row>
    <row r="16" spans="1:8">
      <c r="A16" s="100">
        <v>2014</v>
      </c>
      <c r="B16" s="102">
        <v>118</v>
      </c>
      <c r="C16">
        <v>72</v>
      </c>
      <c r="D16">
        <v>46</v>
      </c>
      <c r="E16" s="27">
        <v>117</v>
      </c>
      <c r="F16" s="137">
        <v>1</v>
      </c>
      <c r="G16" s="137" t="s">
        <v>78</v>
      </c>
    </row>
    <row r="17" spans="1:7">
      <c r="A17" s="100">
        <v>2015</v>
      </c>
      <c r="B17" s="102">
        <v>104</v>
      </c>
      <c r="C17">
        <v>52</v>
      </c>
      <c r="D17">
        <v>52</v>
      </c>
      <c r="E17">
        <v>103</v>
      </c>
      <c r="F17" s="137">
        <v>1</v>
      </c>
      <c r="G17" s="137">
        <v>0</v>
      </c>
    </row>
    <row r="18" spans="1:7">
      <c r="A18" s="100">
        <v>2016</v>
      </c>
      <c r="B18" s="102">
        <v>110</v>
      </c>
      <c r="C18">
        <v>63</v>
      </c>
      <c r="D18">
        <v>47</v>
      </c>
      <c r="E18">
        <v>108</v>
      </c>
      <c r="F18" s="149">
        <v>2</v>
      </c>
      <c r="G18" s="137">
        <v>0</v>
      </c>
    </row>
    <row r="19" spans="1:7">
      <c r="A19" s="100">
        <v>2017</v>
      </c>
      <c r="B19" s="102">
        <v>116</v>
      </c>
      <c r="C19">
        <v>64</v>
      </c>
      <c r="D19">
        <v>52</v>
      </c>
      <c r="E19">
        <v>112</v>
      </c>
      <c r="F19" s="149">
        <v>4</v>
      </c>
      <c r="G19" s="193">
        <v>0</v>
      </c>
    </row>
    <row r="20" spans="1:7">
      <c r="A20" s="100">
        <v>2018</v>
      </c>
      <c r="B20" s="102">
        <v>123</v>
      </c>
      <c r="C20">
        <v>76</v>
      </c>
      <c r="D20">
        <v>47</v>
      </c>
      <c r="E20">
        <v>123</v>
      </c>
      <c r="F20" s="149">
        <v>0</v>
      </c>
      <c r="G20" s="193">
        <v>0</v>
      </c>
    </row>
    <row r="21" spans="1:7">
      <c r="A21" s="100">
        <v>2019</v>
      </c>
      <c r="B21" s="102">
        <v>116</v>
      </c>
      <c r="C21">
        <v>69</v>
      </c>
      <c r="D21">
        <v>47</v>
      </c>
      <c r="E21">
        <v>111</v>
      </c>
      <c r="F21" s="149">
        <v>4</v>
      </c>
      <c r="G21" s="193">
        <v>1</v>
      </c>
    </row>
    <row r="22" spans="1:7">
      <c r="A22" s="100">
        <v>2020</v>
      </c>
      <c r="B22" s="102">
        <v>115</v>
      </c>
      <c r="C22">
        <v>65</v>
      </c>
      <c r="D22">
        <v>50</v>
      </c>
      <c r="E22">
        <v>111</v>
      </c>
      <c r="F22" s="149">
        <v>4</v>
      </c>
      <c r="G22" s="193">
        <v>0</v>
      </c>
    </row>
    <row r="23" spans="1:7">
      <c r="A23" s="229">
        <v>2021</v>
      </c>
      <c r="B23" s="102">
        <v>112</v>
      </c>
      <c r="C23">
        <v>54</v>
      </c>
      <c r="D23">
        <v>58</v>
      </c>
      <c r="E23">
        <v>103</v>
      </c>
      <c r="F23" s="149">
        <v>8</v>
      </c>
      <c r="G23" s="193">
        <v>1</v>
      </c>
    </row>
    <row r="24" spans="1:7">
      <c r="A24" s="323" t="s">
        <v>334</v>
      </c>
      <c r="B24" s="323"/>
      <c r="C24" s="323"/>
      <c r="D24" s="323"/>
      <c r="E24" s="323"/>
      <c r="F24" s="323"/>
      <c r="G24" s="323"/>
    </row>
  </sheetData>
  <mergeCells count="5">
    <mergeCell ref="E4:G4"/>
    <mergeCell ref="F3:G3"/>
    <mergeCell ref="A2:G2"/>
    <mergeCell ref="A1:H1"/>
    <mergeCell ref="A24:G24"/>
  </mergeCells>
  <phoneticPr fontId="3" type="noConversion"/>
  <pageMargins left="0.78740157499999996" right="0.78740157499999996" top="0.984251969" bottom="0.984251969" header="0.4921259845" footer="0.4921259845"/>
  <pageSetup paperSize="9" scale="91"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79998168889431442"/>
    <pageSetUpPr fitToPage="1"/>
  </sheetPr>
  <dimension ref="A1:I22"/>
  <sheetViews>
    <sheetView zoomScaleNormal="100" workbookViewId="0">
      <selection activeCell="A60" sqref="A60"/>
    </sheetView>
  </sheetViews>
  <sheetFormatPr baseColWidth="10" defaultRowHeight="12.75"/>
  <cols>
    <col min="1" max="1" width="6.85546875" customWidth="1"/>
    <col min="2" max="2" width="5.5703125" bestFit="1" customWidth="1"/>
    <col min="3" max="3" width="18.28515625" customWidth="1"/>
    <col min="4" max="4" width="13.42578125" customWidth="1"/>
    <col min="5" max="5" width="16.28515625" customWidth="1"/>
    <col min="6" max="6" width="10" customWidth="1"/>
    <col min="7" max="7" width="13.28515625" customWidth="1"/>
    <col min="8" max="8" width="11.140625" customWidth="1"/>
  </cols>
  <sheetData>
    <row r="1" spans="1:9" ht="40.9" customHeight="1">
      <c r="A1" s="250" t="s">
        <v>250</v>
      </c>
      <c r="B1" s="250"/>
      <c r="C1" s="250"/>
      <c r="D1" s="250"/>
      <c r="E1" s="250"/>
      <c r="F1" s="250"/>
      <c r="G1" s="250"/>
      <c r="H1" s="250"/>
    </row>
    <row r="2" spans="1:9">
      <c r="A2" s="249" t="s">
        <v>259</v>
      </c>
      <c r="B2" s="249"/>
      <c r="C2" s="249"/>
      <c r="D2" s="249"/>
      <c r="E2" s="249"/>
      <c r="F2" s="249"/>
      <c r="G2" s="249"/>
      <c r="H2" s="249"/>
    </row>
    <row r="3" spans="1:9">
      <c r="A3" s="265" t="s">
        <v>88</v>
      </c>
      <c r="B3" s="246"/>
      <c r="C3" s="246"/>
      <c r="D3" s="246"/>
      <c r="E3" s="246"/>
      <c r="F3" s="246"/>
      <c r="G3" s="246"/>
      <c r="H3" s="246"/>
    </row>
    <row r="4" spans="1:9" ht="38.25">
      <c r="A4" s="5"/>
      <c r="B4" s="134"/>
      <c r="C4" s="91" t="s">
        <v>110</v>
      </c>
      <c r="D4" s="91" t="s">
        <v>112</v>
      </c>
      <c r="E4" s="91" t="s">
        <v>111</v>
      </c>
      <c r="F4" s="91" t="s">
        <v>201</v>
      </c>
      <c r="G4" s="91" t="s">
        <v>109</v>
      </c>
      <c r="H4" s="91" t="s">
        <v>14</v>
      </c>
    </row>
    <row r="5" spans="1:9" s="159" customFormat="1">
      <c r="A5" s="160">
        <v>2006</v>
      </c>
      <c r="B5" s="333">
        <v>70</v>
      </c>
      <c r="C5" s="163">
        <v>4</v>
      </c>
      <c r="D5" s="163">
        <v>10</v>
      </c>
      <c r="E5" s="163">
        <v>35</v>
      </c>
      <c r="F5" s="163">
        <v>5</v>
      </c>
      <c r="G5" s="163">
        <v>11</v>
      </c>
      <c r="H5" s="163">
        <v>5</v>
      </c>
      <c r="I5" s="162"/>
    </row>
    <row r="6" spans="1:9" s="159" customFormat="1">
      <c r="A6" s="159">
        <v>2007</v>
      </c>
      <c r="B6" s="334">
        <v>63</v>
      </c>
      <c r="C6" s="163">
        <v>8</v>
      </c>
      <c r="D6" s="163">
        <v>8</v>
      </c>
      <c r="E6" s="163">
        <v>28</v>
      </c>
      <c r="F6" s="163">
        <v>4</v>
      </c>
      <c r="G6" s="163">
        <v>9</v>
      </c>
      <c r="H6" s="163">
        <v>6</v>
      </c>
      <c r="I6" s="162"/>
    </row>
    <row r="7" spans="1:9" s="159" customFormat="1">
      <c r="A7" s="159">
        <v>2008</v>
      </c>
      <c r="B7" s="334">
        <v>80</v>
      </c>
      <c r="C7" s="163">
        <v>5</v>
      </c>
      <c r="D7" s="163">
        <v>12</v>
      </c>
      <c r="E7" s="163">
        <v>42</v>
      </c>
      <c r="F7" s="163">
        <v>2</v>
      </c>
      <c r="G7" s="163">
        <v>13</v>
      </c>
      <c r="H7" s="163">
        <v>6</v>
      </c>
      <c r="I7" s="162"/>
    </row>
    <row r="8" spans="1:9" s="159" customFormat="1">
      <c r="A8" s="159">
        <v>2009</v>
      </c>
      <c r="B8" s="334">
        <v>74</v>
      </c>
      <c r="C8" s="163">
        <v>5</v>
      </c>
      <c r="D8" s="163">
        <v>4</v>
      </c>
      <c r="E8" s="163">
        <v>41</v>
      </c>
      <c r="F8" s="163">
        <v>0</v>
      </c>
      <c r="G8" s="163">
        <v>18</v>
      </c>
      <c r="H8" s="163">
        <v>6</v>
      </c>
      <c r="I8" s="162"/>
    </row>
    <row r="9" spans="1:9" s="159" customFormat="1">
      <c r="A9" s="159">
        <v>2010</v>
      </c>
      <c r="B9" s="334">
        <v>49</v>
      </c>
      <c r="C9" s="163">
        <v>3</v>
      </c>
      <c r="D9" s="163">
        <v>4</v>
      </c>
      <c r="E9" s="163">
        <v>16</v>
      </c>
      <c r="F9" s="163" t="s">
        <v>78</v>
      </c>
      <c r="G9" s="163">
        <v>17</v>
      </c>
      <c r="H9" s="163">
        <v>9</v>
      </c>
      <c r="I9" s="162"/>
    </row>
    <row r="10" spans="1:9" s="159" customFormat="1">
      <c r="A10" s="159">
        <v>2011</v>
      </c>
      <c r="B10" s="334">
        <v>53</v>
      </c>
      <c r="C10" s="163">
        <v>5</v>
      </c>
      <c r="D10" s="163">
        <v>12</v>
      </c>
      <c r="E10" s="163">
        <v>11</v>
      </c>
      <c r="F10" s="163">
        <v>4</v>
      </c>
      <c r="G10" s="163">
        <v>12</v>
      </c>
      <c r="H10" s="163">
        <v>9</v>
      </c>
      <c r="I10" s="162"/>
    </row>
    <row r="11" spans="1:9" s="159" customFormat="1">
      <c r="A11" s="159">
        <v>2012</v>
      </c>
      <c r="B11" s="334">
        <v>86</v>
      </c>
      <c r="C11" s="163">
        <v>2</v>
      </c>
      <c r="D11" s="163">
        <v>16</v>
      </c>
      <c r="E11" s="163">
        <v>19</v>
      </c>
      <c r="F11" s="163">
        <v>4</v>
      </c>
      <c r="G11" s="163">
        <v>34</v>
      </c>
      <c r="H11" s="163">
        <v>11</v>
      </c>
      <c r="I11" s="162"/>
    </row>
    <row r="12" spans="1:9" s="159" customFormat="1">
      <c r="A12" s="159">
        <v>2013</v>
      </c>
      <c r="B12" s="334">
        <v>80</v>
      </c>
      <c r="C12" s="163">
        <v>2</v>
      </c>
      <c r="D12" s="163">
        <v>14</v>
      </c>
      <c r="E12" s="163">
        <v>19</v>
      </c>
      <c r="F12" s="163">
        <v>7</v>
      </c>
      <c r="G12" s="163">
        <v>16</v>
      </c>
      <c r="H12" s="163">
        <v>22</v>
      </c>
      <c r="I12" s="162"/>
    </row>
    <row r="13" spans="1:9" s="159" customFormat="1">
      <c r="A13" s="159">
        <v>2014</v>
      </c>
      <c r="B13" s="334">
        <v>81</v>
      </c>
      <c r="C13" s="163">
        <v>7</v>
      </c>
      <c r="D13" s="163">
        <v>15</v>
      </c>
      <c r="E13" s="163">
        <v>15</v>
      </c>
      <c r="F13" s="163">
        <v>4</v>
      </c>
      <c r="G13" s="163">
        <v>33</v>
      </c>
      <c r="H13" s="163">
        <v>7</v>
      </c>
      <c r="I13" s="162"/>
    </row>
    <row r="14" spans="1:9" s="159" customFormat="1">
      <c r="A14" s="159">
        <v>2015</v>
      </c>
      <c r="B14" s="334">
        <v>100</v>
      </c>
      <c r="C14" s="163">
        <v>6</v>
      </c>
      <c r="D14" s="163">
        <v>13</v>
      </c>
      <c r="E14" s="163">
        <v>29</v>
      </c>
      <c r="F14" s="163">
        <v>8</v>
      </c>
      <c r="G14" s="163">
        <v>25</v>
      </c>
      <c r="H14" s="163">
        <v>19</v>
      </c>
      <c r="I14" s="162"/>
    </row>
    <row r="15" spans="1:9" s="159" customFormat="1">
      <c r="A15" s="159">
        <v>2016</v>
      </c>
      <c r="B15" s="334">
        <v>102</v>
      </c>
      <c r="C15" s="163">
        <v>7</v>
      </c>
      <c r="D15" s="163">
        <v>15</v>
      </c>
      <c r="E15" s="163">
        <v>28</v>
      </c>
      <c r="F15" s="163">
        <v>8</v>
      </c>
      <c r="G15" s="163">
        <v>36</v>
      </c>
      <c r="H15" s="163">
        <v>8</v>
      </c>
      <c r="I15" s="162"/>
    </row>
    <row r="16" spans="1:9" s="159" customFormat="1">
      <c r="A16" s="159">
        <v>2017</v>
      </c>
      <c r="B16" s="334">
        <v>96</v>
      </c>
      <c r="C16" s="163">
        <v>6</v>
      </c>
      <c r="D16" s="163">
        <v>13</v>
      </c>
      <c r="E16" s="163">
        <v>25</v>
      </c>
      <c r="F16" s="163">
        <v>3</v>
      </c>
      <c r="G16" s="163">
        <v>34</v>
      </c>
      <c r="H16" s="163">
        <v>15</v>
      </c>
      <c r="I16" s="162"/>
    </row>
    <row r="17" spans="1:9" s="159" customFormat="1">
      <c r="A17" s="159">
        <v>2018</v>
      </c>
      <c r="B17" s="334">
        <v>74</v>
      </c>
      <c r="C17" s="163">
        <v>1</v>
      </c>
      <c r="D17" s="163">
        <v>9</v>
      </c>
      <c r="E17" s="163">
        <v>24</v>
      </c>
      <c r="F17" s="163">
        <v>3</v>
      </c>
      <c r="G17" s="163">
        <v>25</v>
      </c>
      <c r="H17" s="163">
        <v>12</v>
      </c>
      <c r="I17" s="162"/>
    </row>
    <row r="18" spans="1:9" s="159" customFormat="1">
      <c r="A18" s="159">
        <v>2019</v>
      </c>
      <c r="B18" s="334">
        <v>99</v>
      </c>
      <c r="C18" s="163">
        <v>0</v>
      </c>
      <c r="D18" s="163">
        <v>17</v>
      </c>
      <c r="E18" s="163">
        <v>26</v>
      </c>
      <c r="F18" s="163">
        <v>4</v>
      </c>
      <c r="G18" s="163">
        <v>27</v>
      </c>
      <c r="H18" s="163">
        <v>25</v>
      </c>
      <c r="I18" s="162"/>
    </row>
    <row r="19" spans="1:9" s="159" customFormat="1">
      <c r="A19" s="159">
        <v>2020</v>
      </c>
      <c r="B19" s="334">
        <v>120</v>
      </c>
      <c r="C19" s="163">
        <v>5</v>
      </c>
      <c r="D19" s="163">
        <v>16</v>
      </c>
      <c r="E19" s="163">
        <v>37</v>
      </c>
      <c r="F19" s="163">
        <v>9</v>
      </c>
      <c r="G19" s="163">
        <v>44</v>
      </c>
      <c r="H19" s="163">
        <v>9</v>
      </c>
      <c r="I19" s="162"/>
    </row>
    <row r="20" spans="1:9">
      <c r="A20" s="323" t="s">
        <v>334</v>
      </c>
      <c r="B20" s="323"/>
      <c r="C20" s="323"/>
      <c r="D20" s="323"/>
      <c r="E20" s="323"/>
      <c r="F20" s="323"/>
      <c r="G20" s="323"/>
      <c r="H20" s="323"/>
    </row>
    <row r="21" spans="1:9">
      <c r="A21" s="262" t="s">
        <v>80</v>
      </c>
      <c r="B21" s="262"/>
      <c r="C21" s="262"/>
      <c r="D21" s="262"/>
      <c r="E21" s="262"/>
      <c r="F21" s="262"/>
      <c r="G21" s="262"/>
      <c r="H21" s="262"/>
    </row>
    <row r="22" spans="1:9" ht="24.95" customHeight="1">
      <c r="A22" s="281" t="s">
        <v>157</v>
      </c>
      <c r="B22" s="253"/>
      <c r="C22" s="253"/>
      <c r="D22" s="253"/>
      <c r="E22" s="253"/>
      <c r="F22" s="253"/>
      <c r="G22" s="253"/>
      <c r="H22" s="253"/>
    </row>
  </sheetData>
  <mergeCells count="6">
    <mergeCell ref="A1:H1"/>
    <mergeCell ref="A21:H21"/>
    <mergeCell ref="A2:H2"/>
    <mergeCell ref="A3:H3"/>
    <mergeCell ref="A22:H22"/>
    <mergeCell ref="A20:H20"/>
  </mergeCells>
  <phoneticPr fontId="3" type="noConversion"/>
  <pageMargins left="0.78740157499999996" right="0.78740157499999996" top="0.984251969" bottom="0.984251969" header="0.4921259845" footer="0.4921259845"/>
  <pageSetup paperSize="9" scale="91"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79998168889431442"/>
    <pageSetUpPr fitToPage="1"/>
  </sheetPr>
  <dimension ref="A1:L24"/>
  <sheetViews>
    <sheetView zoomScaleNormal="100" workbookViewId="0">
      <selection activeCell="A56" sqref="A56"/>
    </sheetView>
  </sheetViews>
  <sheetFormatPr baseColWidth="10" defaultRowHeight="12.75"/>
  <cols>
    <col min="1" max="1" width="9.140625" customWidth="1"/>
    <col min="2" max="2" width="5.5703125" bestFit="1" customWidth="1"/>
    <col min="3" max="4" width="9.140625" customWidth="1"/>
    <col min="5" max="5" width="6.28515625" customWidth="1"/>
    <col min="6" max="6" width="12.7109375" customWidth="1"/>
    <col min="7" max="7" width="7.5703125" customWidth="1"/>
    <col min="8" max="8" width="10.140625" customWidth="1"/>
    <col min="9" max="9" width="8.85546875" customWidth="1"/>
    <col min="10" max="10" width="7.42578125" customWidth="1"/>
    <col min="11" max="11" width="12" customWidth="1"/>
  </cols>
  <sheetData>
    <row r="1" spans="1:12" ht="34.5" customHeight="1">
      <c r="A1" s="250" t="s">
        <v>265</v>
      </c>
      <c r="B1" s="250"/>
      <c r="C1" s="250"/>
      <c r="D1" s="250"/>
      <c r="E1" s="250"/>
      <c r="F1" s="250"/>
      <c r="G1" s="250"/>
      <c r="H1" s="250"/>
      <c r="I1" s="246"/>
      <c r="J1" s="246"/>
      <c r="K1" s="246"/>
      <c r="L1" s="246"/>
    </row>
    <row r="2" spans="1:12">
      <c r="A2" s="249" t="s">
        <v>259</v>
      </c>
      <c r="B2" s="249"/>
      <c r="C2" s="249"/>
      <c r="D2" s="249"/>
      <c r="E2" s="249"/>
      <c r="F2" s="249"/>
      <c r="G2" s="249"/>
    </row>
    <row r="3" spans="1:12">
      <c r="A3" s="261" t="s">
        <v>89</v>
      </c>
      <c r="B3" s="246"/>
      <c r="C3" s="246"/>
      <c r="D3" s="246"/>
      <c r="E3" s="246"/>
      <c r="F3" s="246"/>
      <c r="G3" s="246"/>
      <c r="H3" s="246"/>
      <c r="I3" s="246"/>
      <c r="J3" s="246"/>
      <c r="K3" s="246"/>
      <c r="L3" s="246"/>
    </row>
    <row r="4" spans="1:12">
      <c r="A4" s="73"/>
      <c r="B4" s="76" t="s">
        <v>2</v>
      </c>
      <c r="C4" s="76"/>
      <c r="D4" s="77"/>
      <c r="E4" s="283" t="s">
        <v>42</v>
      </c>
      <c r="F4" s="283"/>
      <c r="G4" s="283"/>
      <c r="H4" s="284" t="s">
        <v>230</v>
      </c>
      <c r="I4" s="284"/>
      <c r="J4" s="284"/>
      <c r="K4" s="285"/>
      <c r="L4" s="285"/>
    </row>
    <row r="5" spans="1:12" ht="38.25">
      <c r="A5" s="78"/>
      <c r="B5" s="46"/>
      <c r="C5" s="54" t="s">
        <v>4</v>
      </c>
      <c r="D5" s="54" t="s">
        <v>3</v>
      </c>
      <c r="E5" s="54" t="s">
        <v>40</v>
      </c>
      <c r="F5" s="54" t="s">
        <v>77</v>
      </c>
      <c r="G5" s="54" t="s">
        <v>41</v>
      </c>
      <c r="H5" s="187" t="s">
        <v>224</v>
      </c>
      <c r="I5" s="187" t="s">
        <v>232</v>
      </c>
      <c r="J5" s="187" t="s">
        <v>226</v>
      </c>
      <c r="K5" s="187" t="s">
        <v>238</v>
      </c>
      <c r="L5" s="187" t="s">
        <v>233</v>
      </c>
    </row>
    <row r="6" spans="1:12" s="159" customFormat="1">
      <c r="A6" s="170">
        <v>2006</v>
      </c>
      <c r="B6" s="333">
        <v>70</v>
      </c>
      <c r="C6" s="174">
        <v>26</v>
      </c>
      <c r="D6" s="174">
        <v>44</v>
      </c>
      <c r="E6" s="174">
        <v>55</v>
      </c>
      <c r="F6" s="174">
        <v>10</v>
      </c>
      <c r="G6" s="174">
        <v>5</v>
      </c>
      <c r="H6" s="174">
        <v>32</v>
      </c>
      <c r="I6" s="174">
        <v>19</v>
      </c>
      <c r="J6" s="174">
        <v>11</v>
      </c>
      <c r="K6" s="174">
        <v>7</v>
      </c>
      <c r="L6" s="161">
        <v>1</v>
      </c>
    </row>
    <row r="7" spans="1:12" s="159" customFormat="1">
      <c r="A7" s="44">
        <v>2007</v>
      </c>
      <c r="B7" s="335">
        <v>63</v>
      </c>
      <c r="C7" s="171">
        <v>23</v>
      </c>
      <c r="D7" s="171">
        <v>40</v>
      </c>
      <c r="E7" s="171">
        <v>47</v>
      </c>
      <c r="F7" s="171">
        <v>13</v>
      </c>
      <c r="G7" s="171">
        <v>3</v>
      </c>
      <c r="H7" s="171">
        <v>29</v>
      </c>
      <c r="I7" s="171">
        <v>16</v>
      </c>
      <c r="J7" s="171">
        <v>6</v>
      </c>
      <c r="K7" s="171">
        <v>7</v>
      </c>
      <c r="L7" s="162">
        <v>5</v>
      </c>
    </row>
    <row r="8" spans="1:12" s="159" customFormat="1">
      <c r="A8" s="44">
        <v>2008</v>
      </c>
      <c r="B8" s="335">
        <v>80</v>
      </c>
      <c r="C8" s="171">
        <f>6+23</f>
        <v>29</v>
      </c>
      <c r="D8" s="171">
        <f>27+24</f>
        <v>51</v>
      </c>
      <c r="E8" s="171">
        <v>57</v>
      </c>
      <c r="F8" s="171">
        <v>19</v>
      </c>
      <c r="G8" s="171">
        <v>4</v>
      </c>
      <c r="H8" s="171">
        <v>8</v>
      </c>
      <c r="I8" s="171">
        <f>19+25</f>
        <v>44</v>
      </c>
      <c r="J8" s="171">
        <v>11</v>
      </c>
      <c r="K8" s="171">
        <v>12</v>
      </c>
      <c r="L8" s="162">
        <v>5</v>
      </c>
    </row>
    <row r="9" spans="1:12" s="159" customFormat="1">
      <c r="A9" s="44">
        <v>2009</v>
      </c>
      <c r="B9" s="335">
        <v>74</v>
      </c>
      <c r="C9" s="171">
        <v>36</v>
      </c>
      <c r="D9" s="171">
        <v>38</v>
      </c>
      <c r="E9" s="171">
        <v>46</v>
      </c>
      <c r="F9" s="171">
        <v>22</v>
      </c>
      <c r="G9" s="171">
        <v>6</v>
      </c>
      <c r="H9" s="171">
        <v>7</v>
      </c>
      <c r="I9" s="171">
        <v>53</v>
      </c>
      <c r="J9" s="171">
        <v>7</v>
      </c>
      <c r="K9" s="171">
        <v>7</v>
      </c>
      <c r="L9" s="162">
        <v>0</v>
      </c>
    </row>
    <row r="10" spans="1:12" s="159" customFormat="1">
      <c r="A10" s="44">
        <v>2010</v>
      </c>
      <c r="B10" s="335">
        <v>49</v>
      </c>
      <c r="C10" s="171">
        <v>27</v>
      </c>
      <c r="D10" s="171">
        <v>22</v>
      </c>
      <c r="E10" s="171">
        <v>36</v>
      </c>
      <c r="F10" s="171">
        <v>12</v>
      </c>
      <c r="G10" s="171">
        <v>1</v>
      </c>
      <c r="H10" s="171">
        <v>2</v>
      </c>
      <c r="I10" s="171">
        <v>29</v>
      </c>
      <c r="J10" s="171">
        <v>8</v>
      </c>
      <c r="K10" s="171">
        <v>10</v>
      </c>
      <c r="L10" s="162">
        <v>0</v>
      </c>
    </row>
    <row r="11" spans="1:12" s="159" customFormat="1">
      <c r="A11" s="44">
        <v>2011</v>
      </c>
      <c r="B11" s="335">
        <v>53</v>
      </c>
      <c r="C11" s="171">
        <v>24</v>
      </c>
      <c r="D11" s="171">
        <v>29</v>
      </c>
      <c r="E11" s="171">
        <v>36</v>
      </c>
      <c r="F11" s="171">
        <v>17</v>
      </c>
      <c r="G11" s="162">
        <v>0</v>
      </c>
      <c r="H11" s="171">
        <v>1</v>
      </c>
      <c r="I11" s="171">
        <v>32</v>
      </c>
      <c r="J11" s="171">
        <v>8</v>
      </c>
      <c r="K11" s="171">
        <v>12</v>
      </c>
      <c r="L11" s="162">
        <v>0</v>
      </c>
    </row>
    <row r="12" spans="1:12" s="159" customFormat="1">
      <c r="A12" s="44">
        <v>2012</v>
      </c>
      <c r="B12" s="335">
        <v>86</v>
      </c>
      <c r="C12" s="171">
        <v>55</v>
      </c>
      <c r="D12" s="171">
        <v>31</v>
      </c>
      <c r="E12" s="171">
        <v>66</v>
      </c>
      <c r="F12" s="171">
        <v>16</v>
      </c>
      <c r="G12" s="171">
        <v>4</v>
      </c>
      <c r="H12" s="171">
        <v>3</v>
      </c>
      <c r="I12" s="171">
        <v>63</v>
      </c>
      <c r="J12" s="171">
        <v>13</v>
      </c>
      <c r="K12" s="171">
        <v>7</v>
      </c>
      <c r="L12" s="162">
        <v>0</v>
      </c>
    </row>
    <row r="13" spans="1:12" s="159" customFormat="1">
      <c r="A13" s="44">
        <v>2013</v>
      </c>
      <c r="B13" s="335">
        <v>80</v>
      </c>
      <c r="C13" s="171">
        <v>43</v>
      </c>
      <c r="D13" s="171">
        <v>37</v>
      </c>
      <c r="E13" s="171">
        <v>59</v>
      </c>
      <c r="F13" s="171">
        <v>19</v>
      </c>
      <c r="G13" s="171">
        <v>2</v>
      </c>
      <c r="H13" s="171">
        <v>2</v>
      </c>
      <c r="I13" s="171">
        <v>62</v>
      </c>
      <c r="J13" s="171">
        <v>7</v>
      </c>
      <c r="K13" s="171">
        <v>9</v>
      </c>
      <c r="L13" s="162">
        <v>0</v>
      </c>
    </row>
    <row r="14" spans="1:12" s="159" customFormat="1">
      <c r="A14" s="44">
        <v>2014</v>
      </c>
      <c r="B14" s="335">
        <v>81</v>
      </c>
      <c r="C14" s="171">
        <v>52</v>
      </c>
      <c r="D14" s="171">
        <v>29</v>
      </c>
      <c r="E14" s="171">
        <v>52</v>
      </c>
      <c r="F14" s="171">
        <v>22</v>
      </c>
      <c r="G14" s="171">
        <v>1</v>
      </c>
      <c r="H14" s="171">
        <v>3</v>
      </c>
      <c r="I14" s="171">
        <v>57</v>
      </c>
      <c r="J14" s="171">
        <v>14</v>
      </c>
      <c r="K14" s="171">
        <v>7</v>
      </c>
      <c r="L14" s="162">
        <v>0</v>
      </c>
    </row>
    <row r="15" spans="1:12" s="159" customFormat="1">
      <c r="A15" s="44">
        <v>2015</v>
      </c>
      <c r="B15" s="335">
        <v>100</v>
      </c>
      <c r="C15" s="171">
        <v>57</v>
      </c>
      <c r="D15" s="171">
        <v>43</v>
      </c>
      <c r="E15" s="171">
        <v>69</v>
      </c>
      <c r="F15" s="171">
        <v>26</v>
      </c>
      <c r="G15" s="171">
        <v>5</v>
      </c>
      <c r="H15" s="171">
        <v>2</v>
      </c>
      <c r="I15" s="171">
        <v>63</v>
      </c>
      <c r="J15" s="171">
        <v>20</v>
      </c>
      <c r="K15" s="171">
        <v>15</v>
      </c>
      <c r="L15" s="162">
        <v>0</v>
      </c>
    </row>
    <row r="16" spans="1:12" s="159" customFormat="1">
      <c r="A16" s="44">
        <v>2016</v>
      </c>
      <c r="B16" s="335">
        <v>102</v>
      </c>
      <c r="C16" s="171">
        <v>60</v>
      </c>
      <c r="D16" s="171">
        <v>42</v>
      </c>
      <c r="E16" s="171">
        <v>77</v>
      </c>
      <c r="F16" s="171">
        <v>21</v>
      </c>
      <c r="G16" s="171">
        <v>4</v>
      </c>
      <c r="H16" s="171">
        <v>2</v>
      </c>
      <c r="I16" s="171">
        <v>72</v>
      </c>
      <c r="J16" s="171">
        <v>18</v>
      </c>
      <c r="K16" s="201">
        <v>10</v>
      </c>
      <c r="L16" s="162">
        <v>0</v>
      </c>
    </row>
    <row r="17" spans="1:12" s="159" customFormat="1">
      <c r="A17" s="44">
        <v>2017</v>
      </c>
      <c r="B17" s="335">
        <v>96</v>
      </c>
      <c r="C17" s="171">
        <v>40</v>
      </c>
      <c r="D17" s="171">
        <v>56</v>
      </c>
      <c r="E17" s="171">
        <v>76</v>
      </c>
      <c r="F17" s="171">
        <v>16</v>
      </c>
      <c r="G17" s="171">
        <v>4</v>
      </c>
      <c r="H17" s="171">
        <v>5</v>
      </c>
      <c r="I17" s="171">
        <v>66</v>
      </c>
      <c r="J17" s="171">
        <v>21</v>
      </c>
      <c r="K17" s="201">
        <v>4</v>
      </c>
      <c r="L17" s="162">
        <v>0</v>
      </c>
    </row>
    <row r="18" spans="1:12" s="159" customFormat="1">
      <c r="A18" s="44">
        <v>2018</v>
      </c>
      <c r="B18" s="335">
        <v>74</v>
      </c>
      <c r="C18" s="171">
        <v>46</v>
      </c>
      <c r="D18" s="171">
        <v>28</v>
      </c>
      <c r="E18" s="171">
        <v>51</v>
      </c>
      <c r="F18" s="171">
        <v>15</v>
      </c>
      <c r="G18" s="171">
        <v>8</v>
      </c>
      <c r="H18" s="171">
        <v>2</v>
      </c>
      <c r="I18" s="171">
        <v>47</v>
      </c>
      <c r="J18" s="171">
        <v>15</v>
      </c>
      <c r="K18" s="201">
        <v>10</v>
      </c>
      <c r="L18" s="162">
        <v>0</v>
      </c>
    </row>
    <row r="19" spans="1:12" s="159" customFormat="1">
      <c r="A19" s="44">
        <v>2019</v>
      </c>
      <c r="B19" s="335">
        <v>99</v>
      </c>
      <c r="C19" s="171">
        <v>59</v>
      </c>
      <c r="D19" s="171">
        <v>40</v>
      </c>
      <c r="E19" s="171">
        <v>70</v>
      </c>
      <c r="F19" s="171">
        <v>28</v>
      </c>
      <c r="G19" s="171">
        <v>1</v>
      </c>
      <c r="H19" s="171">
        <v>2</v>
      </c>
      <c r="I19" s="171">
        <v>65</v>
      </c>
      <c r="J19" s="171">
        <v>23</v>
      </c>
      <c r="K19" s="201">
        <v>9</v>
      </c>
      <c r="L19" s="162">
        <v>0</v>
      </c>
    </row>
    <row r="20" spans="1:12" s="159" customFormat="1">
      <c r="A20" s="44">
        <v>2020</v>
      </c>
      <c r="B20" s="335">
        <v>120</v>
      </c>
      <c r="C20" s="171">
        <v>63</v>
      </c>
      <c r="D20" s="171">
        <v>57</v>
      </c>
      <c r="E20" s="171">
        <v>91</v>
      </c>
      <c r="F20" s="171">
        <v>25</v>
      </c>
      <c r="G20" s="171">
        <v>4</v>
      </c>
      <c r="H20" s="171">
        <v>6</v>
      </c>
      <c r="I20" s="171">
        <v>77</v>
      </c>
      <c r="J20" s="171">
        <v>23</v>
      </c>
      <c r="K20" s="201">
        <v>14</v>
      </c>
      <c r="L20" s="162">
        <v>0</v>
      </c>
    </row>
    <row r="21" spans="1:12">
      <c r="A21" s="323" t="s">
        <v>334</v>
      </c>
      <c r="B21" s="323"/>
      <c r="C21" s="323"/>
      <c r="D21" s="323"/>
      <c r="E21" s="323"/>
      <c r="F21" s="323"/>
      <c r="G21" s="323"/>
      <c r="H21" s="323"/>
      <c r="I21" s="323"/>
      <c r="J21" s="323"/>
      <c r="K21" s="323"/>
      <c r="L21" s="323"/>
    </row>
    <row r="22" spans="1:12">
      <c r="A22" s="344"/>
      <c r="B22" s="344"/>
      <c r="C22" s="344"/>
      <c r="D22" s="344"/>
      <c r="E22" s="344"/>
      <c r="F22" s="344"/>
      <c r="G22" s="344"/>
      <c r="H22" s="344"/>
      <c r="I22" s="344"/>
      <c r="J22" s="344"/>
      <c r="K22" s="344"/>
      <c r="L22" s="344"/>
    </row>
    <row r="23" spans="1:12">
      <c r="A23" s="247" t="s">
        <v>80</v>
      </c>
      <c r="B23" s="247"/>
      <c r="C23" s="247"/>
      <c r="D23" s="247"/>
      <c r="E23" s="247"/>
      <c r="F23" s="247"/>
      <c r="G23" s="247"/>
    </row>
    <row r="24" spans="1:12" ht="18.600000000000001" customHeight="1">
      <c r="A24" s="281" t="s">
        <v>240</v>
      </c>
      <c r="B24" s="282"/>
      <c r="C24" s="282"/>
      <c r="D24" s="282"/>
      <c r="E24" s="282"/>
      <c r="F24" s="282"/>
      <c r="G24" s="282"/>
      <c r="H24" s="259"/>
      <c r="I24" s="259"/>
      <c r="J24" s="259"/>
      <c r="K24" s="259"/>
      <c r="L24" s="259"/>
    </row>
  </sheetData>
  <mergeCells count="8">
    <mergeCell ref="A24:L24"/>
    <mergeCell ref="A1:L1"/>
    <mergeCell ref="E4:G4"/>
    <mergeCell ref="A23:G23"/>
    <mergeCell ref="A2:G2"/>
    <mergeCell ref="H4:L4"/>
    <mergeCell ref="A3:L3"/>
    <mergeCell ref="A21:L21"/>
  </mergeCells>
  <phoneticPr fontId="3" type="noConversion"/>
  <pageMargins left="0.78740157499999996" right="0.78740157499999996" top="0.984251969" bottom="0.984251969" header="0.4921259845" footer="0.4921259845"/>
  <pageSetup paperSize="9" scale="80" fitToHeight="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79998168889431442"/>
    <pageSetUpPr fitToPage="1"/>
  </sheetPr>
  <dimension ref="A1:L30"/>
  <sheetViews>
    <sheetView zoomScaleNormal="100" workbookViewId="0">
      <selection activeCell="A61" sqref="A61"/>
    </sheetView>
  </sheetViews>
  <sheetFormatPr baseColWidth="10" defaultRowHeight="12.75"/>
  <cols>
    <col min="1" max="1" width="8" customWidth="1"/>
    <col min="2" max="2" width="5.5703125" bestFit="1" customWidth="1"/>
    <col min="3" max="3" width="14.140625" customWidth="1"/>
    <col min="4" max="4" width="11.28515625" customWidth="1"/>
    <col min="5" max="5" width="6.85546875" customWidth="1"/>
    <col min="6" max="6" width="14.7109375" customWidth="1"/>
    <col min="7" max="7" width="10.140625" customWidth="1"/>
    <col min="8" max="8" width="12" customWidth="1"/>
    <col min="9" max="9" width="7.7109375" customWidth="1"/>
  </cols>
  <sheetData>
    <row r="1" spans="1:9" ht="39" customHeight="1">
      <c r="A1" s="286" t="s">
        <v>244</v>
      </c>
      <c r="B1" s="253"/>
      <c r="C1" s="253"/>
      <c r="D1" s="253"/>
      <c r="E1" s="253"/>
      <c r="F1" s="253"/>
      <c r="G1" s="253"/>
      <c r="H1" s="253"/>
      <c r="I1" s="253"/>
    </row>
    <row r="2" spans="1:9">
      <c r="A2" s="249" t="s">
        <v>258</v>
      </c>
      <c r="B2" s="249"/>
      <c r="C2" s="249"/>
      <c r="D2" s="249"/>
      <c r="E2" s="249"/>
      <c r="F2" s="249"/>
      <c r="G2" s="249"/>
      <c r="H2" s="249"/>
      <c r="I2" s="249"/>
    </row>
    <row r="3" spans="1:9">
      <c r="A3" s="265" t="s">
        <v>90</v>
      </c>
      <c r="B3" s="246"/>
      <c r="C3" s="246"/>
      <c r="D3" s="246"/>
      <c r="E3" s="246"/>
      <c r="F3" s="246"/>
      <c r="G3" s="246"/>
      <c r="H3" s="246"/>
      <c r="I3" s="246"/>
    </row>
    <row r="4" spans="1:9" ht="51">
      <c r="A4" s="5"/>
      <c r="B4" s="166"/>
      <c r="C4" s="158" t="s">
        <v>113</v>
      </c>
      <c r="D4" s="158" t="s">
        <v>115</v>
      </c>
      <c r="E4" s="158" t="s">
        <v>16</v>
      </c>
      <c r="F4" s="158" t="s">
        <v>189</v>
      </c>
      <c r="G4" s="158" t="s">
        <v>114</v>
      </c>
      <c r="H4" s="158" t="s">
        <v>116</v>
      </c>
      <c r="I4" s="158" t="s">
        <v>14</v>
      </c>
    </row>
    <row r="5" spans="1:9" s="130" customFormat="1">
      <c r="A5" s="131">
        <v>2004</v>
      </c>
      <c r="B5" s="335">
        <v>77</v>
      </c>
      <c r="C5" s="171">
        <v>17</v>
      </c>
      <c r="D5" s="171">
        <v>10</v>
      </c>
      <c r="E5" s="171">
        <v>20</v>
      </c>
      <c r="F5" s="171">
        <v>14</v>
      </c>
      <c r="G5" s="171">
        <v>10</v>
      </c>
      <c r="H5" s="171">
        <v>6</v>
      </c>
      <c r="I5" s="172" t="s">
        <v>78</v>
      </c>
    </row>
    <row r="6" spans="1:9" s="130" customFormat="1">
      <c r="A6" s="130">
        <v>2005</v>
      </c>
      <c r="B6" s="335">
        <v>84</v>
      </c>
      <c r="C6" s="171">
        <v>34</v>
      </c>
      <c r="D6" s="171">
        <v>13</v>
      </c>
      <c r="E6" s="171">
        <v>12</v>
      </c>
      <c r="F6" s="171">
        <v>13</v>
      </c>
      <c r="G6" s="171">
        <v>7</v>
      </c>
      <c r="H6" s="171">
        <v>3</v>
      </c>
      <c r="I6" s="171">
        <v>2</v>
      </c>
    </row>
    <row r="7" spans="1:9" s="130" customFormat="1">
      <c r="A7" s="130">
        <v>2006</v>
      </c>
      <c r="B7" s="335">
        <v>91</v>
      </c>
      <c r="C7" s="171">
        <v>28</v>
      </c>
      <c r="D7" s="171">
        <v>28</v>
      </c>
      <c r="E7" s="171">
        <v>16</v>
      </c>
      <c r="F7" s="171">
        <v>6</v>
      </c>
      <c r="G7" s="171">
        <v>4</v>
      </c>
      <c r="H7" s="171">
        <v>6</v>
      </c>
      <c r="I7" s="171">
        <v>3</v>
      </c>
    </row>
    <row r="8" spans="1:9" s="130" customFormat="1">
      <c r="A8" s="130">
        <v>2007</v>
      </c>
      <c r="B8" s="335">
        <v>96</v>
      </c>
      <c r="C8" s="171">
        <v>14</v>
      </c>
      <c r="D8" s="171">
        <v>24</v>
      </c>
      <c r="E8" s="171">
        <v>20</v>
      </c>
      <c r="F8" s="171">
        <v>15</v>
      </c>
      <c r="G8" s="171">
        <v>7</v>
      </c>
      <c r="H8" s="171">
        <v>14</v>
      </c>
      <c r="I8" s="171">
        <v>2</v>
      </c>
    </row>
    <row r="9" spans="1:9" s="130" customFormat="1">
      <c r="A9" s="130">
        <v>2008</v>
      </c>
      <c r="B9" s="335">
        <v>127</v>
      </c>
      <c r="C9" s="171">
        <v>26</v>
      </c>
      <c r="D9" s="171">
        <v>26</v>
      </c>
      <c r="E9" s="171">
        <v>35</v>
      </c>
      <c r="F9" s="171">
        <v>14</v>
      </c>
      <c r="G9" s="171">
        <v>13</v>
      </c>
      <c r="H9" s="171">
        <v>7</v>
      </c>
      <c r="I9" s="171">
        <v>6</v>
      </c>
    </row>
    <row r="10" spans="1:9" s="130" customFormat="1">
      <c r="A10" s="130">
        <v>2009</v>
      </c>
      <c r="B10" s="335">
        <v>133</v>
      </c>
      <c r="C10" s="171">
        <v>36</v>
      </c>
      <c r="D10" s="171">
        <v>29</v>
      </c>
      <c r="E10" s="171">
        <v>17</v>
      </c>
      <c r="F10" s="171">
        <v>19</v>
      </c>
      <c r="G10" s="171">
        <v>16</v>
      </c>
      <c r="H10" s="171">
        <v>12</v>
      </c>
      <c r="I10" s="171">
        <v>4</v>
      </c>
    </row>
    <row r="11" spans="1:9" s="130" customFormat="1">
      <c r="A11" s="130">
        <v>2010</v>
      </c>
      <c r="B11" s="335">
        <v>208</v>
      </c>
      <c r="C11" s="171">
        <v>32</v>
      </c>
      <c r="D11" s="171">
        <f>29+52</f>
        <v>81</v>
      </c>
      <c r="E11" s="171">
        <v>32</v>
      </c>
      <c r="F11" s="171">
        <v>12</v>
      </c>
      <c r="G11" s="171">
        <v>27</v>
      </c>
      <c r="H11" s="171">
        <v>19</v>
      </c>
      <c r="I11" s="171">
        <v>5</v>
      </c>
    </row>
    <row r="12" spans="1:9" s="130" customFormat="1">
      <c r="A12" s="130">
        <v>2011</v>
      </c>
      <c r="B12" s="335">
        <v>223</v>
      </c>
      <c r="C12" s="171">
        <v>34</v>
      </c>
      <c r="D12" s="171">
        <f>34+55</f>
        <v>89</v>
      </c>
      <c r="E12" s="171">
        <v>34</v>
      </c>
      <c r="F12" s="171">
        <v>18</v>
      </c>
      <c r="G12" s="171">
        <v>16</v>
      </c>
      <c r="H12" s="171">
        <v>21</v>
      </c>
      <c r="I12" s="171">
        <v>11</v>
      </c>
    </row>
    <row r="13" spans="1:9" s="130" customFormat="1">
      <c r="A13" s="130">
        <v>2012</v>
      </c>
      <c r="B13" s="335">
        <v>221</v>
      </c>
      <c r="C13" s="171">
        <v>48</v>
      </c>
      <c r="D13" s="171">
        <v>83</v>
      </c>
      <c r="E13" s="171">
        <v>36</v>
      </c>
      <c r="F13" s="171">
        <v>17</v>
      </c>
      <c r="G13" s="171">
        <v>17</v>
      </c>
      <c r="H13" s="171">
        <v>12</v>
      </c>
      <c r="I13" s="171">
        <v>8</v>
      </c>
    </row>
    <row r="14" spans="1:9" s="130" customFormat="1">
      <c r="A14" s="130">
        <v>2013</v>
      </c>
      <c r="B14" s="335">
        <v>210</v>
      </c>
      <c r="C14" s="171">
        <v>39</v>
      </c>
      <c r="D14" s="171">
        <v>70</v>
      </c>
      <c r="E14" s="171">
        <v>29</v>
      </c>
      <c r="F14" s="171">
        <v>14</v>
      </c>
      <c r="G14" s="171">
        <v>20</v>
      </c>
      <c r="H14" s="171">
        <v>27</v>
      </c>
      <c r="I14" s="171">
        <v>11</v>
      </c>
    </row>
    <row r="15" spans="1:9" s="130" customFormat="1">
      <c r="A15" s="130">
        <v>2014</v>
      </c>
      <c r="B15" s="335">
        <v>198</v>
      </c>
      <c r="C15" s="171">
        <v>36</v>
      </c>
      <c r="D15" s="171">
        <v>71</v>
      </c>
      <c r="E15" s="171">
        <v>23</v>
      </c>
      <c r="F15" s="171">
        <v>20</v>
      </c>
      <c r="G15" s="171">
        <v>17</v>
      </c>
      <c r="H15" s="171">
        <v>24</v>
      </c>
      <c r="I15" s="171">
        <v>7</v>
      </c>
    </row>
    <row r="16" spans="1:9" s="130" customFormat="1">
      <c r="A16" s="130">
        <v>2015</v>
      </c>
      <c r="B16" s="335">
        <v>145</v>
      </c>
      <c r="C16" s="171">
        <v>37</v>
      </c>
      <c r="D16" s="171">
        <v>34</v>
      </c>
      <c r="E16" s="171">
        <v>26</v>
      </c>
      <c r="F16" s="171">
        <v>14</v>
      </c>
      <c r="G16" s="171">
        <v>6</v>
      </c>
      <c r="H16" s="171">
        <v>20</v>
      </c>
      <c r="I16" s="171">
        <v>8</v>
      </c>
    </row>
    <row r="17" spans="1:12" s="130" customFormat="1">
      <c r="A17" s="130">
        <v>2016</v>
      </c>
      <c r="B17" s="335">
        <v>180</v>
      </c>
      <c r="C17" s="171">
        <v>34</v>
      </c>
      <c r="D17" s="171">
        <v>24</v>
      </c>
      <c r="E17" s="171">
        <v>39</v>
      </c>
      <c r="F17" s="171">
        <v>15</v>
      </c>
      <c r="G17" s="171">
        <v>18</v>
      </c>
      <c r="H17" s="171">
        <v>8</v>
      </c>
      <c r="I17" s="171">
        <v>42</v>
      </c>
    </row>
    <row r="18" spans="1:12" s="130" customFormat="1">
      <c r="A18" s="130">
        <v>2017</v>
      </c>
      <c r="B18" s="335">
        <v>161</v>
      </c>
      <c r="C18" s="171">
        <v>32</v>
      </c>
      <c r="D18" s="171">
        <v>35</v>
      </c>
      <c r="E18" s="171">
        <v>33</v>
      </c>
      <c r="F18" s="171">
        <v>17</v>
      </c>
      <c r="G18" s="171">
        <v>14</v>
      </c>
      <c r="H18" s="171">
        <v>21</v>
      </c>
      <c r="I18" s="171">
        <v>9</v>
      </c>
    </row>
    <row r="19" spans="1:12" s="130" customFormat="1">
      <c r="A19" s="130">
        <v>2018</v>
      </c>
      <c r="B19" s="335">
        <v>162</v>
      </c>
      <c r="C19" s="171">
        <v>33</v>
      </c>
      <c r="D19" s="171">
        <v>37</v>
      </c>
      <c r="E19" s="171">
        <v>34</v>
      </c>
      <c r="F19" s="171">
        <v>24</v>
      </c>
      <c r="G19" s="171">
        <v>11</v>
      </c>
      <c r="H19" s="171">
        <v>17</v>
      </c>
      <c r="I19" s="171">
        <v>6</v>
      </c>
    </row>
    <row r="20" spans="1:12" s="130" customFormat="1">
      <c r="A20" s="130">
        <v>2019</v>
      </c>
      <c r="B20" s="335">
        <v>183</v>
      </c>
      <c r="C20" s="171">
        <v>34</v>
      </c>
      <c r="D20" s="171">
        <v>49</v>
      </c>
      <c r="E20" s="171">
        <v>28</v>
      </c>
      <c r="F20" s="171">
        <v>15</v>
      </c>
      <c r="G20" s="171">
        <v>24</v>
      </c>
      <c r="H20" s="171">
        <v>29</v>
      </c>
      <c r="I20" s="171">
        <v>4</v>
      </c>
    </row>
    <row r="21" spans="1:12" s="130" customFormat="1">
      <c r="A21" s="130">
        <v>2020</v>
      </c>
      <c r="B21" s="335">
        <v>206</v>
      </c>
      <c r="C21" s="171">
        <v>33</v>
      </c>
      <c r="D21" s="171">
        <v>51</v>
      </c>
      <c r="E21" s="171">
        <v>37</v>
      </c>
      <c r="F21" s="171">
        <v>25</v>
      </c>
      <c r="G21" s="171">
        <v>15</v>
      </c>
      <c r="H21" s="171">
        <v>38</v>
      </c>
      <c r="I21" s="171">
        <v>7</v>
      </c>
    </row>
    <row r="22" spans="1:12">
      <c r="A22" s="323" t="s">
        <v>334</v>
      </c>
      <c r="B22" s="323"/>
      <c r="C22" s="323"/>
      <c r="D22" s="323"/>
      <c r="E22" s="323"/>
      <c r="F22" s="323"/>
      <c r="G22" s="323"/>
      <c r="H22" s="323"/>
      <c r="I22" s="323"/>
      <c r="J22" s="345"/>
      <c r="K22" s="345"/>
      <c r="L22" s="345"/>
    </row>
    <row r="23" spans="1:12">
      <c r="A23" s="344"/>
      <c r="B23" s="344"/>
      <c r="C23" s="344"/>
      <c r="D23" s="344"/>
      <c r="E23" s="344"/>
      <c r="F23" s="344"/>
      <c r="G23" s="344"/>
      <c r="H23" s="344"/>
      <c r="I23" s="344"/>
      <c r="J23" s="345"/>
      <c r="K23" s="345"/>
      <c r="L23" s="345"/>
    </row>
    <row r="24" spans="1:12">
      <c r="A24" s="262" t="s">
        <v>80</v>
      </c>
      <c r="B24" s="262"/>
      <c r="C24" s="262"/>
      <c r="D24" s="262"/>
      <c r="E24" s="262"/>
      <c r="F24" s="262"/>
      <c r="G24" s="262"/>
      <c r="H24" s="262"/>
    </row>
    <row r="25" spans="1:12" ht="28.5" customHeight="1">
      <c r="A25" s="256" t="s">
        <v>185</v>
      </c>
      <c r="B25" s="287"/>
      <c r="C25" s="287"/>
      <c r="D25" s="287"/>
      <c r="E25" s="287"/>
      <c r="F25" s="287"/>
      <c r="G25" s="287"/>
      <c r="H25" s="287"/>
      <c r="I25" s="287"/>
    </row>
    <row r="26" spans="1:12" ht="16.5" customHeight="1">
      <c r="A26" s="133"/>
      <c r="B26" s="217"/>
      <c r="C26" s="217"/>
      <c r="D26" s="217"/>
      <c r="E26" s="217"/>
      <c r="F26" s="217"/>
      <c r="G26" s="217"/>
      <c r="H26" s="217"/>
      <c r="I26" s="217"/>
    </row>
    <row r="30" spans="1:12">
      <c r="C30" s="44"/>
    </row>
  </sheetData>
  <mergeCells count="6">
    <mergeCell ref="A2:I2"/>
    <mergeCell ref="A1:I1"/>
    <mergeCell ref="A3:I3"/>
    <mergeCell ref="A25:I25"/>
    <mergeCell ref="A24:H24"/>
    <mergeCell ref="A22:I22"/>
  </mergeCells>
  <phoneticPr fontId="3" type="noConversion"/>
  <pageMargins left="0.78740157499999996" right="0.78740157499999996" top="0.984251969" bottom="0.984251969" header="0.4921259845" footer="0.4921259845"/>
  <pageSetup paperSize="9" scale="96" fitToHeight="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79998168889431442"/>
    <pageSetUpPr fitToPage="1"/>
  </sheetPr>
  <dimension ref="A1:M26"/>
  <sheetViews>
    <sheetView zoomScaleNormal="100" workbookViewId="0">
      <selection activeCell="A73" sqref="A73"/>
    </sheetView>
  </sheetViews>
  <sheetFormatPr baseColWidth="10" defaultRowHeight="12.75"/>
  <cols>
    <col min="1" max="1" width="11.7109375" customWidth="1"/>
    <col min="2" max="2" width="5.5703125" bestFit="1" customWidth="1"/>
    <col min="3" max="4" width="8.140625" customWidth="1"/>
    <col min="5" max="5" width="6" customWidth="1"/>
    <col min="6" max="6" width="11.7109375" customWidth="1"/>
    <col min="7" max="7" width="8" customWidth="1"/>
    <col min="8" max="8" width="11.42578125" customWidth="1"/>
    <col min="9" max="9" width="8.85546875" customWidth="1"/>
    <col min="10" max="10" width="7.140625" customWidth="1"/>
    <col min="11" max="11" width="8.85546875" customWidth="1"/>
    <col min="12" max="12" width="14" customWidth="1"/>
    <col min="13" max="13" width="11.28515625" customWidth="1"/>
  </cols>
  <sheetData>
    <row r="1" spans="1:13" ht="36" customHeight="1">
      <c r="A1" s="250" t="s">
        <v>266</v>
      </c>
      <c r="B1" s="250"/>
      <c r="C1" s="250"/>
      <c r="D1" s="250"/>
      <c r="E1" s="250"/>
      <c r="F1" s="250"/>
      <c r="G1" s="250"/>
      <c r="H1" s="250"/>
      <c r="I1" s="246"/>
      <c r="J1" s="246"/>
      <c r="K1" s="246"/>
      <c r="L1" s="246"/>
      <c r="M1" s="246"/>
    </row>
    <row r="2" spans="1:13">
      <c r="A2" s="249" t="s">
        <v>258</v>
      </c>
      <c r="B2" s="249"/>
      <c r="C2" s="249"/>
      <c r="D2" s="249"/>
      <c r="E2" s="249"/>
      <c r="F2" s="249"/>
      <c r="G2" s="249"/>
      <c r="H2" s="44"/>
    </row>
    <row r="3" spans="1:13">
      <c r="A3" s="261" t="s">
        <v>93</v>
      </c>
      <c r="B3" s="246"/>
      <c r="C3" s="246"/>
      <c r="D3" s="246"/>
      <c r="E3" s="246"/>
      <c r="F3" s="246"/>
      <c r="G3" s="246"/>
      <c r="H3" s="246"/>
      <c r="I3" s="246"/>
      <c r="J3" s="246"/>
      <c r="K3" s="246"/>
      <c r="L3" s="246"/>
      <c r="M3" s="246"/>
    </row>
    <row r="4" spans="1:13">
      <c r="A4" s="73"/>
      <c r="B4" s="291" t="s">
        <v>2</v>
      </c>
      <c r="C4" s="222"/>
      <c r="D4" s="77"/>
      <c r="E4" s="288" t="s">
        <v>42</v>
      </c>
      <c r="F4" s="288"/>
      <c r="G4" s="288"/>
      <c r="H4" s="289" t="s">
        <v>230</v>
      </c>
      <c r="I4" s="290"/>
      <c r="J4" s="290"/>
      <c r="K4" s="290"/>
      <c r="L4" s="290"/>
      <c r="M4" s="290"/>
    </row>
    <row r="5" spans="1:13" ht="27" customHeight="1">
      <c r="A5" s="78"/>
      <c r="B5" s="264"/>
      <c r="C5" s="54" t="s">
        <v>4</v>
      </c>
      <c r="D5" s="54" t="s">
        <v>3</v>
      </c>
      <c r="E5" s="183" t="s">
        <v>40</v>
      </c>
      <c r="F5" s="183" t="s">
        <v>77</v>
      </c>
      <c r="G5" s="183" t="s">
        <v>41</v>
      </c>
      <c r="H5" s="188" t="s">
        <v>224</v>
      </c>
      <c r="I5" s="188" t="s">
        <v>225</v>
      </c>
      <c r="J5" s="188" t="s">
        <v>226</v>
      </c>
      <c r="K5" s="188" t="s">
        <v>227</v>
      </c>
      <c r="L5" s="188" t="s">
        <v>228</v>
      </c>
      <c r="M5" s="188" t="s">
        <v>239</v>
      </c>
    </row>
    <row r="6" spans="1:13" s="164" customFormat="1">
      <c r="A6" s="169">
        <v>2004</v>
      </c>
      <c r="B6" s="335">
        <v>77</v>
      </c>
      <c r="C6" s="174">
        <v>35</v>
      </c>
      <c r="D6" s="174">
        <v>42</v>
      </c>
      <c r="E6" s="175" t="s">
        <v>50</v>
      </c>
      <c r="F6" s="175" t="s">
        <v>50</v>
      </c>
      <c r="G6" s="175" t="s">
        <v>50</v>
      </c>
      <c r="H6" s="171">
        <v>44</v>
      </c>
      <c r="I6" s="171">
        <v>9</v>
      </c>
      <c r="J6" s="171">
        <v>3</v>
      </c>
      <c r="K6" s="171">
        <v>13</v>
      </c>
      <c r="L6" s="173">
        <v>0</v>
      </c>
      <c r="M6" s="171">
        <v>8</v>
      </c>
    </row>
    <row r="7" spans="1:13" s="164" customFormat="1">
      <c r="A7" s="165">
        <v>2005</v>
      </c>
      <c r="B7" s="335">
        <v>84</v>
      </c>
      <c r="C7" s="171">
        <v>45</v>
      </c>
      <c r="D7" s="171">
        <v>39</v>
      </c>
      <c r="E7" s="172" t="s">
        <v>50</v>
      </c>
      <c r="F7" s="172" t="s">
        <v>50</v>
      </c>
      <c r="G7" s="172" t="s">
        <v>50</v>
      </c>
      <c r="H7" s="171">
        <v>54</v>
      </c>
      <c r="I7" s="171">
        <v>9</v>
      </c>
      <c r="J7" s="171">
        <v>4</v>
      </c>
      <c r="K7" s="171">
        <v>8</v>
      </c>
      <c r="L7" s="171">
        <v>1</v>
      </c>
      <c r="M7" s="171">
        <v>8</v>
      </c>
    </row>
    <row r="8" spans="1:13" s="164" customFormat="1">
      <c r="A8" s="165">
        <v>2006</v>
      </c>
      <c r="B8" s="335">
        <v>91</v>
      </c>
      <c r="C8" s="171">
        <v>36</v>
      </c>
      <c r="D8" s="171">
        <v>55</v>
      </c>
      <c r="E8" s="171">
        <v>66</v>
      </c>
      <c r="F8" s="171">
        <v>25</v>
      </c>
      <c r="G8" s="173">
        <v>0</v>
      </c>
      <c r="H8" s="171">
        <v>11</v>
      </c>
      <c r="I8" s="171">
        <v>21</v>
      </c>
      <c r="J8" s="171">
        <v>21</v>
      </c>
      <c r="K8" s="171">
        <v>6</v>
      </c>
      <c r="L8" s="171">
        <v>6</v>
      </c>
      <c r="M8" s="171">
        <v>26</v>
      </c>
    </row>
    <row r="9" spans="1:13" s="164" customFormat="1">
      <c r="A9" s="165">
        <v>2007</v>
      </c>
      <c r="B9" s="335">
        <v>96</v>
      </c>
      <c r="C9" s="171">
        <v>42</v>
      </c>
      <c r="D9" s="171">
        <v>54</v>
      </c>
      <c r="E9" s="171">
        <v>68</v>
      </c>
      <c r="F9" s="171">
        <v>26</v>
      </c>
      <c r="G9" s="171">
        <v>2</v>
      </c>
      <c r="H9" s="171">
        <v>9</v>
      </c>
      <c r="I9" s="171">
        <v>35</v>
      </c>
      <c r="J9" s="171">
        <v>16</v>
      </c>
      <c r="K9" s="171">
        <v>6</v>
      </c>
      <c r="L9" s="171">
        <v>1</v>
      </c>
      <c r="M9" s="171">
        <v>29</v>
      </c>
    </row>
    <row r="10" spans="1:13" s="164" customFormat="1">
      <c r="A10" s="165">
        <v>2008</v>
      </c>
      <c r="B10" s="335">
        <v>127</v>
      </c>
      <c r="C10" s="171">
        <v>61</v>
      </c>
      <c r="D10" s="171">
        <v>66</v>
      </c>
      <c r="E10" s="171">
        <v>84</v>
      </c>
      <c r="F10" s="171">
        <v>38</v>
      </c>
      <c r="G10" s="171">
        <v>5</v>
      </c>
      <c r="H10" s="171">
        <v>10</v>
      </c>
      <c r="I10" s="171">
        <v>47</v>
      </c>
      <c r="J10" s="171">
        <v>20</v>
      </c>
      <c r="K10" s="171">
        <v>14</v>
      </c>
      <c r="L10" s="171">
        <v>5</v>
      </c>
      <c r="M10" s="171">
        <v>31</v>
      </c>
    </row>
    <row r="11" spans="1:13" s="164" customFormat="1">
      <c r="A11" s="165">
        <v>2009</v>
      </c>
      <c r="B11" s="335">
        <v>133</v>
      </c>
      <c r="C11" s="171">
        <v>55</v>
      </c>
      <c r="D11" s="171">
        <v>78</v>
      </c>
      <c r="E11" s="171">
        <v>102</v>
      </c>
      <c r="F11" s="171">
        <v>30</v>
      </c>
      <c r="G11" s="171">
        <v>1</v>
      </c>
      <c r="H11" s="171">
        <v>14</v>
      </c>
      <c r="I11" s="171">
        <v>58</v>
      </c>
      <c r="J11" s="171">
        <v>33</v>
      </c>
      <c r="K11" s="171">
        <v>9</v>
      </c>
      <c r="L11" s="171">
        <v>2</v>
      </c>
      <c r="M11" s="171">
        <v>17</v>
      </c>
    </row>
    <row r="12" spans="1:13" s="164" customFormat="1">
      <c r="A12" s="165">
        <v>2010</v>
      </c>
      <c r="B12" s="335">
        <v>208</v>
      </c>
      <c r="C12" s="171">
        <f>19+80</f>
        <v>99</v>
      </c>
      <c r="D12" s="171">
        <f>39+70</f>
        <v>109</v>
      </c>
      <c r="E12" s="171">
        <f>36+99</f>
        <v>135</v>
      </c>
      <c r="F12" s="171">
        <f>10+48</f>
        <v>58</v>
      </c>
      <c r="G12" s="171">
        <f>12+3</f>
        <v>15</v>
      </c>
      <c r="H12" s="171">
        <v>12</v>
      </c>
      <c r="I12" s="171">
        <v>89</v>
      </c>
      <c r="J12" s="171">
        <v>48</v>
      </c>
      <c r="K12" s="171">
        <v>11</v>
      </c>
      <c r="L12" s="171">
        <v>32</v>
      </c>
      <c r="M12" s="171">
        <v>16</v>
      </c>
    </row>
    <row r="13" spans="1:13" s="164" customFormat="1">
      <c r="A13" s="165">
        <v>2011</v>
      </c>
      <c r="B13" s="335">
        <v>223</v>
      </c>
      <c r="C13" s="171">
        <f>10+73</f>
        <v>83</v>
      </c>
      <c r="D13" s="171">
        <f>49+91</f>
        <v>140</v>
      </c>
      <c r="E13" s="171">
        <f>35+115</f>
        <v>150</v>
      </c>
      <c r="F13" s="171">
        <f>18+48</f>
        <v>66</v>
      </c>
      <c r="G13" s="171">
        <f>6+1</f>
        <v>7</v>
      </c>
      <c r="H13" s="171">
        <v>6</v>
      </c>
      <c r="I13" s="171">
        <f>13+59</f>
        <v>72</v>
      </c>
      <c r="J13" s="171">
        <f>18+44</f>
        <v>62</v>
      </c>
      <c r="K13" s="171">
        <v>16</v>
      </c>
      <c r="L13" s="171">
        <v>27</v>
      </c>
      <c r="M13" s="171">
        <v>40</v>
      </c>
    </row>
    <row r="14" spans="1:13" s="164" customFormat="1">
      <c r="A14" s="165">
        <v>2012</v>
      </c>
      <c r="B14" s="335">
        <v>221</v>
      </c>
      <c r="C14" s="171">
        <v>100</v>
      </c>
      <c r="D14" s="171">
        <v>121</v>
      </c>
      <c r="E14" s="171">
        <v>154</v>
      </c>
      <c r="F14" s="171">
        <v>54</v>
      </c>
      <c r="G14" s="171">
        <v>13</v>
      </c>
      <c r="H14" s="171">
        <v>5</v>
      </c>
      <c r="I14" s="171">
        <v>75</v>
      </c>
      <c r="J14" s="171">
        <v>79</v>
      </c>
      <c r="K14" s="171">
        <v>14</v>
      </c>
      <c r="L14" s="171">
        <v>41</v>
      </c>
      <c r="M14" s="171">
        <v>7</v>
      </c>
    </row>
    <row r="15" spans="1:13" s="164" customFormat="1">
      <c r="A15" s="165">
        <v>2013</v>
      </c>
      <c r="B15" s="335">
        <v>210</v>
      </c>
      <c r="C15" s="171">
        <v>93</v>
      </c>
      <c r="D15" s="171">
        <v>117</v>
      </c>
      <c r="E15" s="171">
        <v>128</v>
      </c>
      <c r="F15" s="171">
        <v>72</v>
      </c>
      <c r="G15" s="171">
        <v>10</v>
      </c>
      <c r="H15" s="171">
        <v>9</v>
      </c>
      <c r="I15" s="171">
        <v>83</v>
      </c>
      <c r="J15" s="171">
        <v>52</v>
      </c>
      <c r="K15" s="171">
        <v>13</v>
      </c>
      <c r="L15" s="171">
        <v>22</v>
      </c>
      <c r="M15" s="171">
        <v>31</v>
      </c>
    </row>
    <row r="16" spans="1:13" s="164" customFormat="1">
      <c r="A16" s="165">
        <v>2014</v>
      </c>
      <c r="B16" s="335">
        <v>198</v>
      </c>
      <c r="C16" s="171">
        <v>85</v>
      </c>
      <c r="D16" s="171">
        <v>113</v>
      </c>
      <c r="E16" s="171">
        <v>135</v>
      </c>
      <c r="F16" s="171">
        <v>57</v>
      </c>
      <c r="G16" s="171">
        <v>6</v>
      </c>
      <c r="H16" s="173">
        <v>0</v>
      </c>
      <c r="I16" s="171">
        <v>76</v>
      </c>
      <c r="J16" s="171">
        <v>55</v>
      </c>
      <c r="K16" s="171">
        <v>17</v>
      </c>
      <c r="L16" s="171">
        <v>40</v>
      </c>
      <c r="M16" s="171">
        <v>10</v>
      </c>
    </row>
    <row r="17" spans="1:13" s="164" customFormat="1">
      <c r="A17" s="165">
        <v>2015</v>
      </c>
      <c r="B17" s="335">
        <v>145</v>
      </c>
      <c r="C17" s="171">
        <v>63</v>
      </c>
      <c r="D17" s="171">
        <v>82</v>
      </c>
      <c r="E17" s="171">
        <v>95</v>
      </c>
      <c r="F17" s="171">
        <v>45</v>
      </c>
      <c r="G17" s="171">
        <v>5</v>
      </c>
      <c r="H17" s="171">
        <v>4</v>
      </c>
      <c r="I17" s="171">
        <v>64</v>
      </c>
      <c r="J17" s="171">
        <v>46</v>
      </c>
      <c r="K17" s="171">
        <v>9</v>
      </c>
      <c r="L17" s="171">
        <v>12</v>
      </c>
      <c r="M17" s="171">
        <v>10</v>
      </c>
    </row>
    <row r="18" spans="1:13" s="164" customFormat="1">
      <c r="A18" s="165">
        <v>2016</v>
      </c>
      <c r="B18" s="335">
        <v>180</v>
      </c>
      <c r="C18" s="171">
        <v>77</v>
      </c>
      <c r="D18" s="171">
        <v>103</v>
      </c>
      <c r="E18" s="171">
        <v>127</v>
      </c>
      <c r="F18" s="171">
        <v>40</v>
      </c>
      <c r="G18" s="171">
        <v>13</v>
      </c>
      <c r="H18" s="171">
        <v>5</v>
      </c>
      <c r="I18" s="171">
        <v>57</v>
      </c>
      <c r="J18" s="171">
        <v>75</v>
      </c>
      <c r="K18" s="171">
        <v>15</v>
      </c>
      <c r="L18" s="201">
        <v>24</v>
      </c>
      <c r="M18" s="171">
        <v>4</v>
      </c>
    </row>
    <row r="19" spans="1:13" s="164" customFormat="1">
      <c r="A19" s="165">
        <v>2017</v>
      </c>
      <c r="B19" s="335">
        <v>161</v>
      </c>
      <c r="C19" s="171">
        <v>72</v>
      </c>
      <c r="D19" s="171">
        <v>89</v>
      </c>
      <c r="E19" s="171">
        <v>115</v>
      </c>
      <c r="F19" s="171">
        <v>43</v>
      </c>
      <c r="G19" s="171">
        <v>3</v>
      </c>
      <c r="H19" s="171">
        <v>2</v>
      </c>
      <c r="I19" s="171">
        <v>92</v>
      </c>
      <c r="J19" s="171">
        <v>46</v>
      </c>
      <c r="K19" s="171">
        <v>15</v>
      </c>
      <c r="L19" s="201">
        <v>6</v>
      </c>
      <c r="M19" s="221">
        <v>0</v>
      </c>
    </row>
    <row r="20" spans="1:13" s="164" customFormat="1">
      <c r="A20" s="165">
        <v>2018</v>
      </c>
      <c r="B20" s="335">
        <v>162</v>
      </c>
      <c r="C20" s="171">
        <v>67</v>
      </c>
      <c r="D20" s="171">
        <v>95</v>
      </c>
      <c r="E20" s="171">
        <v>114</v>
      </c>
      <c r="F20" s="171">
        <v>41</v>
      </c>
      <c r="G20" s="171">
        <v>7</v>
      </c>
      <c r="H20" s="171">
        <v>1</v>
      </c>
      <c r="I20" s="171">
        <v>72</v>
      </c>
      <c r="J20" s="171">
        <v>51</v>
      </c>
      <c r="K20" s="171">
        <v>13</v>
      </c>
      <c r="L20" s="201">
        <v>23</v>
      </c>
      <c r="M20" s="171">
        <v>2</v>
      </c>
    </row>
    <row r="21" spans="1:13" s="164" customFormat="1">
      <c r="A21" s="165">
        <v>2019</v>
      </c>
      <c r="B21" s="335">
        <v>183</v>
      </c>
      <c r="C21" s="171">
        <v>93</v>
      </c>
      <c r="D21" s="171">
        <v>90</v>
      </c>
      <c r="E21" s="171">
        <v>132</v>
      </c>
      <c r="F21" s="171">
        <v>45</v>
      </c>
      <c r="G21" s="171">
        <v>6</v>
      </c>
      <c r="H21" s="173">
        <v>0</v>
      </c>
      <c r="I21" s="171">
        <v>89</v>
      </c>
      <c r="J21" s="171">
        <v>67</v>
      </c>
      <c r="K21" s="171">
        <v>7</v>
      </c>
      <c r="L21" s="201">
        <v>8</v>
      </c>
      <c r="M21" s="171">
        <v>12</v>
      </c>
    </row>
    <row r="22" spans="1:13" s="164" customFormat="1">
      <c r="A22" s="165">
        <v>2020</v>
      </c>
      <c r="B22" s="335">
        <v>206</v>
      </c>
      <c r="C22" s="171">
        <v>79</v>
      </c>
      <c r="D22" s="171">
        <v>127</v>
      </c>
      <c r="E22" s="171">
        <v>157</v>
      </c>
      <c r="F22" s="171">
        <v>40</v>
      </c>
      <c r="G22" s="171">
        <v>9</v>
      </c>
      <c r="H22" s="173">
        <v>4</v>
      </c>
      <c r="I22" s="171">
        <v>85</v>
      </c>
      <c r="J22" s="171">
        <v>68</v>
      </c>
      <c r="K22" s="171">
        <v>19</v>
      </c>
      <c r="L22" s="201">
        <v>25</v>
      </c>
      <c r="M22" s="171">
        <v>5</v>
      </c>
    </row>
    <row r="23" spans="1:13">
      <c r="A23" s="323" t="s">
        <v>334</v>
      </c>
      <c r="B23" s="323"/>
      <c r="C23" s="323"/>
      <c r="D23" s="323"/>
      <c r="E23" s="323"/>
      <c r="F23" s="323"/>
      <c r="G23" s="323"/>
      <c r="H23" s="323"/>
      <c r="I23" s="323"/>
      <c r="J23" s="323"/>
      <c r="K23" s="323"/>
      <c r="L23" s="323"/>
      <c r="M23" s="323"/>
    </row>
    <row r="24" spans="1:13">
      <c r="A24" s="344"/>
      <c r="B24" s="344"/>
      <c r="C24" s="344"/>
      <c r="D24" s="344"/>
      <c r="E24" s="344"/>
      <c r="F24" s="344"/>
      <c r="G24" s="344"/>
      <c r="H24" s="344"/>
      <c r="I24" s="344"/>
      <c r="J24" s="344"/>
      <c r="K24" s="344"/>
      <c r="L24" s="344"/>
      <c r="M24" s="344"/>
    </row>
    <row r="25" spans="1:13">
      <c r="A25" s="247" t="s">
        <v>80</v>
      </c>
      <c r="B25" s="247"/>
      <c r="C25" s="247"/>
      <c r="D25" s="247"/>
      <c r="E25" s="247"/>
      <c r="F25" s="247"/>
      <c r="G25" s="247"/>
      <c r="H25" s="46"/>
    </row>
    <row r="26" spans="1:13" ht="16.899999999999999" customHeight="1">
      <c r="A26" s="256" t="s">
        <v>185</v>
      </c>
      <c r="B26" s="279"/>
      <c r="C26" s="279"/>
      <c r="D26" s="279"/>
      <c r="E26" s="279"/>
      <c r="F26" s="279"/>
      <c r="G26" s="279"/>
      <c r="H26" s="246"/>
      <c r="I26" s="246"/>
      <c r="J26" s="246"/>
      <c r="K26" s="246"/>
      <c r="L26" s="246"/>
      <c r="M26" s="246"/>
    </row>
  </sheetData>
  <mergeCells count="9">
    <mergeCell ref="A26:M26"/>
    <mergeCell ref="E4:G4"/>
    <mergeCell ref="A25:G25"/>
    <mergeCell ref="A2:G2"/>
    <mergeCell ref="A1:M1"/>
    <mergeCell ref="H4:M4"/>
    <mergeCell ref="A3:M3"/>
    <mergeCell ref="B4:B5"/>
    <mergeCell ref="A23:M23"/>
  </mergeCells>
  <phoneticPr fontId="3" type="noConversion"/>
  <pageMargins left="0.78740157499999996" right="0.78740157499999996" top="0.984251969" bottom="0.984251969" header="0.4921259845" footer="0.4921259845"/>
  <pageSetup paperSize="9" scale="72" fitToHeight="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79998168889431442"/>
    <pageSetUpPr fitToPage="1"/>
  </sheetPr>
  <dimension ref="A1:M22"/>
  <sheetViews>
    <sheetView zoomScaleNormal="100" workbookViewId="0">
      <selection activeCell="A69" sqref="A69"/>
    </sheetView>
  </sheetViews>
  <sheetFormatPr baseColWidth="10" defaultRowHeight="12.75"/>
  <cols>
    <col min="1" max="1" width="13.7109375" customWidth="1"/>
    <col min="2" max="2" width="5.5703125" bestFit="1" customWidth="1"/>
    <col min="3" max="5" width="13.7109375" customWidth="1"/>
    <col min="6" max="6" width="18.7109375" customWidth="1"/>
    <col min="7" max="9" width="13.7109375" customWidth="1"/>
  </cols>
  <sheetData>
    <row r="1" spans="1:9" ht="15.75">
      <c r="A1" s="245" t="s">
        <v>186</v>
      </c>
      <c r="B1" s="246"/>
      <c r="C1" s="246"/>
      <c r="D1" s="246"/>
      <c r="E1" s="246"/>
      <c r="F1" s="246"/>
      <c r="G1" s="246"/>
      <c r="H1" s="246"/>
      <c r="I1" s="246"/>
    </row>
    <row r="2" spans="1:9">
      <c r="A2" s="249" t="s">
        <v>257</v>
      </c>
      <c r="B2" s="249"/>
      <c r="C2" s="249"/>
      <c r="D2" s="249"/>
      <c r="E2" s="249"/>
      <c r="F2" s="249"/>
      <c r="G2" s="249"/>
      <c r="H2" s="249"/>
      <c r="I2" s="249"/>
    </row>
    <row r="3" spans="1:9">
      <c r="B3" s="7"/>
      <c r="C3" s="10"/>
      <c r="D3" s="10"/>
      <c r="E3" s="10"/>
      <c r="F3" s="10"/>
      <c r="I3" s="1" t="s">
        <v>98</v>
      </c>
    </row>
    <row r="4" spans="1:9" ht="51">
      <c r="A4" s="5"/>
      <c r="B4" s="59" t="s">
        <v>2</v>
      </c>
      <c r="C4" s="68" t="s">
        <v>117</v>
      </c>
      <c r="D4" s="68" t="s">
        <v>118</v>
      </c>
      <c r="E4" s="68" t="s">
        <v>131</v>
      </c>
      <c r="F4" s="68" t="s">
        <v>119</v>
      </c>
      <c r="G4" s="69" t="s">
        <v>120</v>
      </c>
      <c r="H4" s="69" t="s">
        <v>79</v>
      </c>
      <c r="I4" s="69" t="s">
        <v>14</v>
      </c>
    </row>
    <row r="5" spans="1:9">
      <c r="A5" s="146">
        <v>2005</v>
      </c>
      <c r="B5" s="28">
        <v>333</v>
      </c>
      <c r="C5" s="4">
        <v>18</v>
      </c>
      <c r="D5" s="4">
        <v>10</v>
      </c>
      <c r="E5" s="4">
        <v>87</v>
      </c>
      <c r="F5" s="4">
        <v>104</v>
      </c>
      <c r="G5" s="4">
        <v>30</v>
      </c>
      <c r="H5" s="4">
        <v>20</v>
      </c>
      <c r="I5" s="4">
        <v>64</v>
      </c>
    </row>
    <row r="6" spans="1:9">
      <c r="A6" s="41">
        <v>2006</v>
      </c>
      <c r="B6" s="29">
        <v>330</v>
      </c>
      <c r="C6">
        <v>17</v>
      </c>
      <c r="D6">
        <v>9</v>
      </c>
      <c r="E6">
        <v>99</v>
      </c>
      <c r="F6">
        <v>87</v>
      </c>
      <c r="G6">
        <v>25</v>
      </c>
      <c r="H6">
        <v>29</v>
      </c>
      <c r="I6">
        <v>64</v>
      </c>
    </row>
    <row r="7" spans="1:9">
      <c r="A7" s="41">
        <v>2007</v>
      </c>
      <c r="B7" s="29">
        <v>311</v>
      </c>
      <c r="C7">
        <v>20</v>
      </c>
      <c r="D7">
        <v>4</v>
      </c>
      <c r="E7">
        <v>89</v>
      </c>
      <c r="F7">
        <v>84</v>
      </c>
      <c r="G7">
        <v>42</v>
      </c>
      <c r="H7">
        <v>11</v>
      </c>
      <c r="I7">
        <v>61</v>
      </c>
    </row>
    <row r="8" spans="1:9">
      <c r="A8" s="41">
        <v>2008</v>
      </c>
      <c r="B8" s="29">
        <v>331</v>
      </c>
      <c r="C8">
        <v>27</v>
      </c>
      <c r="D8">
        <v>14</v>
      </c>
      <c r="E8">
        <v>78</v>
      </c>
      <c r="F8">
        <v>84</v>
      </c>
      <c r="G8">
        <v>36</v>
      </c>
      <c r="H8">
        <v>20</v>
      </c>
      <c r="I8">
        <v>72</v>
      </c>
    </row>
    <row r="9" spans="1:9">
      <c r="A9" s="41">
        <v>2009</v>
      </c>
      <c r="B9" s="29">
        <v>355</v>
      </c>
      <c r="C9">
        <v>17</v>
      </c>
      <c r="D9">
        <v>8</v>
      </c>
      <c r="E9">
        <v>96</v>
      </c>
      <c r="F9">
        <v>95</v>
      </c>
      <c r="G9">
        <v>40</v>
      </c>
      <c r="H9">
        <v>20</v>
      </c>
      <c r="I9">
        <v>79</v>
      </c>
    </row>
    <row r="10" spans="1:9">
      <c r="A10" s="41">
        <v>2010</v>
      </c>
      <c r="B10" s="29">
        <v>309</v>
      </c>
      <c r="C10">
        <v>14</v>
      </c>
      <c r="D10">
        <v>13</v>
      </c>
      <c r="E10">
        <v>86</v>
      </c>
      <c r="F10">
        <v>81</v>
      </c>
      <c r="G10">
        <v>28</v>
      </c>
      <c r="H10">
        <v>14</v>
      </c>
      <c r="I10">
        <v>73</v>
      </c>
    </row>
    <row r="11" spans="1:9">
      <c r="A11" s="41">
        <v>2011</v>
      </c>
      <c r="B11" s="29">
        <v>362</v>
      </c>
      <c r="C11">
        <v>18</v>
      </c>
      <c r="D11">
        <v>7</v>
      </c>
      <c r="E11">
        <v>105</v>
      </c>
      <c r="F11">
        <v>89</v>
      </c>
      <c r="G11">
        <v>44</v>
      </c>
      <c r="H11">
        <v>21</v>
      </c>
      <c r="I11">
        <v>78</v>
      </c>
    </row>
    <row r="12" spans="1:9">
      <c r="A12" s="100">
        <v>2012</v>
      </c>
      <c r="B12" s="102">
        <v>348</v>
      </c>
      <c r="C12">
        <v>18</v>
      </c>
      <c r="D12">
        <v>5</v>
      </c>
      <c r="E12">
        <v>111</v>
      </c>
      <c r="F12">
        <v>83</v>
      </c>
      <c r="G12">
        <v>45</v>
      </c>
      <c r="H12">
        <v>20</v>
      </c>
      <c r="I12">
        <f>B12-SUM(C12:H12)</f>
        <v>66</v>
      </c>
    </row>
    <row r="13" spans="1:9">
      <c r="A13" s="100">
        <v>2013</v>
      </c>
      <c r="B13" s="102">
        <v>334</v>
      </c>
      <c r="C13">
        <v>15</v>
      </c>
      <c r="D13">
        <v>7</v>
      </c>
      <c r="E13">
        <v>105</v>
      </c>
      <c r="F13">
        <v>80</v>
      </c>
      <c r="G13">
        <v>33</v>
      </c>
      <c r="H13">
        <v>19</v>
      </c>
      <c r="I13">
        <f>B13-SUM(C13:H13)</f>
        <v>75</v>
      </c>
    </row>
    <row r="14" spans="1:9">
      <c r="A14" s="100">
        <v>2014</v>
      </c>
      <c r="B14" s="102">
        <v>347</v>
      </c>
      <c r="C14">
        <v>16</v>
      </c>
      <c r="D14">
        <v>10</v>
      </c>
      <c r="E14">
        <v>103</v>
      </c>
      <c r="F14">
        <v>79</v>
      </c>
      <c r="G14">
        <v>31</v>
      </c>
      <c r="H14">
        <v>19</v>
      </c>
      <c r="I14">
        <f>18+5+5+10+4+3+3+2+4+5+11+1+1+17</f>
        <v>89</v>
      </c>
    </row>
    <row r="15" spans="1:9">
      <c r="A15" s="100">
        <v>2015</v>
      </c>
      <c r="B15" s="102">
        <v>355</v>
      </c>
      <c r="C15">
        <v>23</v>
      </c>
      <c r="D15">
        <v>5</v>
      </c>
      <c r="E15">
        <v>99</v>
      </c>
      <c r="F15">
        <v>85</v>
      </c>
      <c r="G15">
        <v>44</v>
      </c>
      <c r="H15">
        <v>18</v>
      </c>
      <c r="I15">
        <v>81</v>
      </c>
    </row>
    <row r="16" spans="1:9">
      <c r="A16" s="100">
        <v>2016</v>
      </c>
      <c r="B16" s="102">
        <v>346</v>
      </c>
      <c r="C16">
        <v>20</v>
      </c>
      <c r="D16">
        <v>12</v>
      </c>
      <c r="E16">
        <v>93</v>
      </c>
      <c r="F16">
        <v>78</v>
      </c>
      <c r="G16">
        <v>46</v>
      </c>
      <c r="H16">
        <v>13</v>
      </c>
      <c r="I16">
        <v>84</v>
      </c>
    </row>
    <row r="17" spans="1:13">
      <c r="A17" s="100">
        <v>2017</v>
      </c>
      <c r="B17" s="102">
        <v>337</v>
      </c>
      <c r="C17">
        <v>21</v>
      </c>
      <c r="D17">
        <v>8</v>
      </c>
      <c r="E17">
        <v>106</v>
      </c>
      <c r="F17">
        <v>82</v>
      </c>
      <c r="G17">
        <v>35</v>
      </c>
      <c r="H17">
        <v>13</v>
      </c>
      <c r="I17">
        <v>72</v>
      </c>
    </row>
    <row r="18" spans="1:13">
      <c r="A18" s="100">
        <v>2018</v>
      </c>
      <c r="B18" s="102">
        <v>326</v>
      </c>
      <c r="C18">
        <v>23</v>
      </c>
      <c r="D18">
        <v>11</v>
      </c>
      <c r="E18">
        <v>98</v>
      </c>
      <c r="F18">
        <v>79</v>
      </c>
      <c r="G18">
        <v>29</v>
      </c>
      <c r="H18">
        <v>20</v>
      </c>
      <c r="I18">
        <v>66</v>
      </c>
    </row>
    <row r="19" spans="1:13">
      <c r="A19" s="100">
        <v>2019</v>
      </c>
      <c r="B19" s="102">
        <v>324</v>
      </c>
      <c r="C19">
        <v>22</v>
      </c>
      <c r="D19">
        <v>12</v>
      </c>
      <c r="E19">
        <v>89</v>
      </c>
      <c r="F19">
        <v>70</v>
      </c>
      <c r="G19">
        <v>44</v>
      </c>
      <c r="H19">
        <v>15</v>
      </c>
      <c r="I19">
        <v>72</v>
      </c>
    </row>
    <row r="20" spans="1:13">
      <c r="A20" s="100">
        <v>2020</v>
      </c>
      <c r="B20" s="102">
        <v>320</v>
      </c>
      <c r="C20">
        <v>25</v>
      </c>
      <c r="D20">
        <v>6</v>
      </c>
      <c r="E20">
        <v>98</v>
      </c>
      <c r="F20">
        <v>79</v>
      </c>
      <c r="G20">
        <v>35</v>
      </c>
      <c r="H20">
        <v>16</v>
      </c>
      <c r="I20">
        <v>61</v>
      </c>
    </row>
    <row r="21" spans="1:13">
      <c r="A21" s="229">
        <v>2021</v>
      </c>
      <c r="B21" s="102">
        <v>311</v>
      </c>
      <c r="C21">
        <v>19</v>
      </c>
      <c r="D21">
        <v>12</v>
      </c>
      <c r="E21">
        <v>88</v>
      </c>
      <c r="F21">
        <v>74</v>
      </c>
      <c r="G21">
        <v>34</v>
      </c>
      <c r="H21">
        <v>15</v>
      </c>
      <c r="I21">
        <v>69</v>
      </c>
    </row>
    <row r="22" spans="1:13">
      <c r="A22" s="323" t="s">
        <v>334</v>
      </c>
      <c r="B22" s="323"/>
      <c r="C22" s="323"/>
      <c r="D22" s="323"/>
      <c r="E22" s="323"/>
      <c r="F22" s="323"/>
      <c r="G22" s="323"/>
      <c r="H22" s="323"/>
      <c r="I22" s="323"/>
      <c r="J22" s="345"/>
      <c r="K22" s="345"/>
      <c r="L22" s="345"/>
      <c r="M22" s="345"/>
    </row>
  </sheetData>
  <mergeCells count="3">
    <mergeCell ref="A1:I1"/>
    <mergeCell ref="A2:I2"/>
    <mergeCell ref="A22:I22"/>
  </mergeCells>
  <phoneticPr fontId="3" type="noConversion"/>
  <pageMargins left="0.78740157499999996" right="0.78740157499999996" top="0.984251969" bottom="0.984251969" header="0.4921259845" footer="0.4921259845"/>
  <pageSetup paperSize="9" scale="72" fitToHeight="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79998168889431442"/>
    <pageSetUpPr fitToPage="1"/>
  </sheetPr>
  <dimension ref="A1:I23"/>
  <sheetViews>
    <sheetView zoomScaleNormal="100" workbookViewId="0">
      <selection activeCell="A59" sqref="A59"/>
    </sheetView>
  </sheetViews>
  <sheetFormatPr baseColWidth="10" defaultRowHeight="12.75"/>
  <cols>
    <col min="1" max="1" width="10.7109375" customWidth="1"/>
    <col min="2" max="2" width="5.5703125" bestFit="1" customWidth="1"/>
    <col min="3" max="4" width="12.7109375" customWidth="1"/>
    <col min="5" max="5" width="11.140625" customWidth="1"/>
    <col min="6" max="7" width="12.7109375" customWidth="1"/>
    <col min="8" max="8" width="29" customWidth="1"/>
  </cols>
  <sheetData>
    <row r="1" spans="1:8" ht="30.75" customHeight="1">
      <c r="A1" s="292" t="s">
        <v>43</v>
      </c>
      <c r="B1" s="292"/>
      <c r="C1" s="292"/>
      <c r="D1" s="292"/>
      <c r="E1" s="292"/>
      <c r="F1" s="292"/>
      <c r="G1" s="292"/>
      <c r="H1" s="292"/>
    </row>
    <row r="2" spans="1:8">
      <c r="A2" s="249" t="s">
        <v>257</v>
      </c>
      <c r="B2" s="249"/>
      <c r="C2" s="249"/>
      <c r="D2" s="249"/>
      <c r="E2" s="249"/>
      <c r="F2" s="249"/>
      <c r="G2" s="249"/>
      <c r="H2" s="44"/>
    </row>
    <row r="3" spans="1:8">
      <c r="A3" s="44"/>
      <c r="B3" s="45"/>
      <c r="C3" s="45"/>
      <c r="D3" s="46"/>
      <c r="E3" s="46"/>
      <c r="F3" s="46"/>
      <c r="G3" s="61" t="s">
        <v>94</v>
      </c>
      <c r="H3" s="73"/>
    </row>
    <row r="4" spans="1:8">
      <c r="A4" s="73"/>
      <c r="B4" s="76" t="s">
        <v>2</v>
      </c>
      <c r="C4" s="76"/>
      <c r="D4" s="79"/>
      <c r="E4" s="283" t="s">
        <v>42</v>
      </c>
      <c r="F4" s="283"/>
      <c r="G4" s="283"/>
      <c r="H4" s="46"/>
    </row>
    <row r="5" spans="1:8">
      <c r="A5" s="78"/>
      <c r="B5" s="50"/>
      <c r="C5" s="54" t="s">
        <v>4</v>
      </c>
      <c r="D5" s="54" t="s">
        <v>3</v>
      </c>
      <c r="E5" s="54" t="s">
        <v>40</v>
      </c>
      <c r="F5" s="54" t="s">
        <v>77</v>
      </c>
      <c r="G5" s="54" t="s">
        <v>41</v>
      </c>
      <c r="H5" s="46"/>
    </row>
    <row r="6" spans="1:8">
      <c r="A6" s="167">
        <v>2005</v>
      </c>
      <c r="B6" s="48">
        <v>333</v>
      </c>
      <c r="C6" s="49">
        <v>134</v>
      </c>
      <c r="D6" s="49">
        <v>199</v>
      </c>
      <c r="E6" s="47" t="s">
        <v>50</v>
      </c>
      <c r="F6" s="47" t="s">
        <v>50</v>
      </c>
      <c r="G6" s="47" t="s">
        <v>50</v>
      </c>
      <c r="H6" s="46"/>
    </row>
    <row r="7" spans="1:8">
      <c r="A7" s="43">
        <v>2006</v>
      </c>
      <c r="B7" s="51">
        <v>330</v>
      </c>
      <c r="C7" s="78">
        <v>130</v>
      </c>
      <c r="D7" s="78">
        <v>200</v>
      </c>
      <c r="E7" s="105" t="s">
        <v>50</v>
      </c>
      <c r="F7" s="105" t="s">
        <v>50</v>
      </c>
      <c r="G7" s="105" t="s">
        <v>50</v>
      </c>
      <c r="H7" s="46"/>
    </row>
    <row r="8" spans="1:8">
      <c r="A8" s="43">
        <v>2007</v>
      </c>
      <c r="B8" s="51">
        <v>311</v>
      </c>
      <c r="C8" s="78">
        <v>111</v>
      </c>
      <c r="D8" s="78">
        <v>200</v>
      </c>
      <c r="E8" s="105" t="s">
        <v>50</v>
      </c>
      <c r="F8" s="105" t="s">
        <v>50</v>
      </c>
      <c r="G8" s="105" t="s">
        <v>50</v>
      </c>
      <c r="H8" s="46"/>
    </row>
    <row r="9" spans="1:8">
      <c r="A9" s="43">
        <v>2008</v>
      </c>
      <c r="B9" s="51">
        <v>331</v>
      </c>
      <c r="C9" s="78">
        <v>124</v>
      </c>
      <c r="D9" s="78">
        <v>207</v>
      </c>
      <c r="E9" s="105" t="s">
        <v>50</v>
      </c>
      <c r="F9" s="105" t="s">
        <v>50</v>
      </c>
      <c r="G9" s="105" t="s">
        <v>50</v>
      </c>
      <c r="H9" s="46"/>
    </row>
    <row r="10" spans="1:8">
      <c r="A10" s="43">
        <v>2009</v>
      </c>
      <c r="B10" s="51">
        <v>355</v>
      </c>
      <c r="C10" s="78">
        <v>139</v>
      </c>
      <c r="D10" s="78">
        <v>216</v>
      </c>
      <c r="E10" s="105" t="s">
        <v>50</v>
      </c>
      <c r="F10" s="105" t="s">
        <v>50</v>
      </c>
      <c r="G10" s="105" t="s">
        <v>50</v>
      </c>
      <c r="H10" s="46"/>
    </row>
    <row r="11" spans="1:8">
      <c r="A11" s="43">
        <v>2010</v>
      </c>
      <c r="B11" s="51">
        <v>309</v>
      </c>
      <c r="C11" s="78">
        <v>119</v>
      </c>
      <c r="D11" s="78">
        <v>190</v>
      </c>
      <c r="E11" s="78">
        <v>175</v>
      </c>
      <c r="F11" s="78">
        <v>61</v>
      </c>
      <c r="G11" s="78">
        <v>73</v>
      </c>
      <c r="H11" s="46"/>
    </row>
    <row r="12" spans="1:8">
      <c r="A12" s="100">
        <v>2011</v>
      </c>
      <c r="B12" s="102">
        <v>362</v>
      </c>
      <c r="C12" s="103">
        <v>159</v>
      </c>
      <c r="D12" s="103">
        <v>203</v>
      </c>
      <c r="E12">
        <v>198</v>
      </c>
      <c r="F12">
        <v>58</v>
      </c>
      <c r="G12">
        <v>106</v>
      </c>
    </row>
    <row r="13" spans="1:8">
      <c r="A13" s="100">
        <v>2012</v>
      </c>
      <c r="B13" s="102">
        <v>348</v>
      </c>
      <c r="C13" s="103">
        <v>136</v>
      </c>
      <c r="D13" s="103">
        <v>212</v>
      </c>
      <c r="E13">
        <v>193</v>
      </c>
      <c r="F13">
        <v>103</v>
      </c>
      <c r="G13">
        <v>52</v>
      </c>
    </row>
    <row r="14" spans="1:8">
      <c r="A14" s="100">
        <v>2013</v>
      </c>
      <c r="B14" s="102">
        <v>334</v>
      </c>
      <c r="C14" s="103">
        <v>127</v>
      </c>
      <c r="D14" s="103">
        <v>207</v>
      </c>
      <c r="E14">
        <v>206</v>
      </c>
      <c r="F14">
        <v>83</v>
      </c>
      <c r="G14">
        <v>45</v>
      </c>
    </row>
    <row r="15" spans="1:8">
      <c r="A15" s="100">
        <v>2014</v>
      </c>
      <c r="B15" s="102">
        <v>347</v>
      </c>
      <c r="C15" s="103">
        <v>137</v>
      </c>
      <c r="D15" s="103">
        <v>210</v>
      </c>
      <c r="E15">
        <v>179</v>
      </c>
      <c r="F15">
        <v>110</v>
      </c>
      <c r="G15">
        <v>58</v>
      </c>
    </row>
    <row r="16" spans="1:8">
      <c r="A16" s="100">
        <v>2015</v>
      </c>
      <c r="B16" s="102">
        <v>355</v>
      </c>
      <c r="C16" s="103">
        <v>146</v>
      </c>
      <c r="D16" s="103">
        <v>209</v>
      </c>
      <c r="E16">
        <v>194</v>
      </c>
      <c r="F16">
        <v>115</v>
      </c>
      <c r="G16">
        <v>46</v>
      </c>
    </row>
    <row r="17" spans="1:9">
      <c r="A17" s="100">
        <v>2016</v>
      </c>
      <c r="B17" s="102">
        <v>346</v>
      </c>
      <c r="C17" s="103">
        <v>134</v>
      </c>
      <c r="D17" s="103">
        <v>212</v>
      </c>
      <c r="E17">
        <v>185</v>
      </c>
      <c r="F17">
        <v>111</v>
      </c>
      <c r="G17">
        <v>50</v>
      </c>
    </row>
    <row r="18" spans="1:9">
      <c r="A18" s="100">
        <v>2017</v>
      </c>
      <c r="B18" s="102">
        <v>337</v>
      </c>
      <c r="C18">
        <v>128</v>
      </c>
      <c r="D18">
        <v>209</v>
      </c>
      <c r="E18">
        <v>171</v>
      </c>
      <c r="F18">
        <v>102</v>
      </c>
      <c r="G18">
        <v>64</v>
      </c>
    </row>
    <row r="19" spans="1:9">
      <c r="A19" s="100">
        <v>2018</v>
      </c>
      <c r="B19" s="102">
        <v>326</v>
      </c>
      <c r="C19">
        <v>138</v>
      </c>
      <c r="D19">
        <v>188</v>
      </c>
      <c r="E19">
        <v>171</v>
      </c>
      <c r="F19">
        <v>102</v>
      </c>
      <c r="G19">
        <v>53</v>
      </c>
    </row>
    <row r="20" spans="1:9">
      <c r="A20" s="100">
        <v>2019</v>
      </c>
      <c r="B20" s="102">
        <v>324</v>
      </c>
      <c r="C20">
        <v>130</v>
      </c>
      <c r="D20">
        <v>194</v>
      </c>
      <c r="E20">
        <v>192</v>
      </c>
      <c r="F20">
        <v>84</v>
      </c>
      <c r="G20">
        <v>48</v>
      </c>
    </row>
    <row r="21" spans="1:9">
      <c r="A21" s="100">
        <v>2020</v>
      </c>
      <c r="B21" s="102">
        <v>320</v>
      </c>
      <c r="C21">
        <v>135</v>
      </c>
      <c r="D21">
        <v>185</v>
      </c>
      <c r="E21">
        <v>177</v>
      </c>
      <c r="F21">
        <v>99</v>
      </c>
      <c r="G21">
        <v>44</v>
      </c>
    </row>
    <row r="22" spans="1:9">
      <c r="A22" s="230">
        <v>2021</v>
      </c>
      <c r="B22" s="102">
        <v>311</v>
      </c>
      <c r="C22">
        <v>130</v>
      </c>
      <c r="D22">
        <v>181</v>
      </c>
      <c r="E22">
        <v>161</v>
      </c>
      <c r="F22">
        <v>94</v>
      </c>
      <c r="G22">
        <v>56</v>
      </c>
    </row>
    <row r="23" spans="1:9">
      <c r="A23" s="323" t="s">
        <v>334</v>
      </c>
      <c r="B23" s="323"/>
      <c r="C23" s="323"/>
      <c r="D23" s="323"/>
      <c r="E23" s="323"/>
      <c r="F23" s="323"/>
      <c r="G23" s="323"/>
      <c r="H23" s="345"/>
      <c r="I23" s="345"/>
    </row>
  </sheetData>
  <mergeCells count="4">
    <mergeCell ref="E4:G4"/>
    <mergeCell ref="A2:G2"/>
    <mergeCell ref="A1:H1"/>
    <mergeCell ref="A23:G23"/>
  </mergeCells>
  <phoneticPr fontId="3" type="noConversion"/>
  <pageMargins left="0.78740157499999996" right="0.78740157499999996" top="0.984251969" bottom="0.984251969" header="0.4921259845" footer="0.4921259845"/>
  <pageSetup paperSize="9" scale="81" fitToHeight="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79998168889431442"/>
    <pageSetUpPr fitToPage="1"/>
  </sheetPr>
  <dimension ref="A1:N30"/>
  <sheetViews>
    <sheetView zoomScaleNormal="100" workbookViewId="0">
      <selection activeCell="A70" sqref="A70"/>
    </sheetView>
  </sheetViews>
  <sheetFormatPr baseColWidth="10" defaultRowHeight="12.75"/>
  <cols>
    <col min="1" max="1" width="8.7109375" customWidth="1"/>
    <col min="2" max="2" width="5.5703125" bestFit="1" customWidth="1"/>
    <col min="3" max="5" width="8.7109375" customWidth="1"/>
    <col min="6" max="6" width="5.5703125" bestFit="1" customWidth="1"/>
    <col min="7" max="14" width="8.7109375" customWidth="1"/>
  </cols>
  <sheetData>
    <row r="1" spans="1:14" ht="15.75">
      <c r="A1" s="243" t="s">
        <v>28</v>
      </c>
      <c r="B1" s="243"/>
      <c r="C1" s="243"/>
      <c r="D1" s="243"/>
      <c r="E1" s="243"/>
      <c r="F1" s="243"/>
      <c r="G1" s="243"/>
      <c r="H1" s="243"/>
      <c r="I1" s="243"/>
      <c r="J1" s="243"/>
      <c r="K1" s="243"/>
      <c r="L1" s="243"/>
      <c r="M1" s="243"/>
      <c r="N1" s="243"/>
    </row>
    <row r="2" spans="1:14" ht="15.75">
      <c r="A2" s="245" t="s">
        <v>22</v>
      </c>
      <c r="B2" s="245"/>
      <c r="C2" s="245"/>
      <c r="D2" s="245"/>
      <c r="E2" s="246"/>
      <c r="F2" s="246"/>
      <c r="G2" s="246"/>
      <c r="H2" s="246"/>
      <c r="I2" s="246"/>
      <c r="J2" s="246"/>
      <c r="K2" s="246"/>
      <c r="L2" s="246"/>
      <c r="M2" s="246"/>
      <c r="N2" s="246"/>
    </row>
    <row r="3" spans="1:14">
      <c r="A3" s="249" t="s">
        <v>260</v>
      </c>
      <c r="B3" s="249"/>
      <c r="C3" s="249"/>
      <c r="D3" s="249"/>
      <c r="E3" s="249"/>
      <c r="F3" s="249"/>
      <c r="G3" s="249"/>
      <c r="H3" s="249"/>
      <c r="I3" s="249"/>
      <c r="J3" s="249"/>
      <c r="K3" s="249"/>
      <c r="L3" s="249"/>
      <c r="M3" s="249"/>
      <c r="N3" s="249"/>
    </row>
    <row r="4" spans="1:14">
      <c r="L4" s="265" t="s">
        <v>95</v>
      </c>
      <c r="M4" s="265"/>
      <c r="N4" s="265"/>
    </row>
    <row r="5" spans="1:14" ht="12.75" customHeight="1">
      <c r="B5" s="294" t="s">
        <v>23</v>
      </c>
      <c r="C5" s="294"/>
      <c r="D5" s="294"/>
      <c r="E5" s="296" t="s">
        <v>121</v>
      </c>
      <c r="F5" s="295" t="s">
        <v>24</v>
      </c>
      <c r="G5" s="295"/>
      <c r="H5" s="295"/>
      <c r="I5" s="295" t="s">
        <v>97</v>
      </c>
      <c r="J5" s="295"/>
      <c r="K5" s="295"/>
      <c r="L5" s="295" t="s">
        <v>25</v>
      </c>
      <c r="M5" s="295"/>
      <c r="N5" s="295"/>
    </row>
    <row r="6" spans="1:14">
      <c r="A6" s="5"/>
      <c r="B6" s="2" t="s">
        <v>2</v>
      </c>
      <c r="C6" s="15" t="s">
        <v>27</v>
      </c>
      <c r="D6" s="15" t="s">
        <v>26</v>
      </c>
      <c r="E6" s="297"/>
      <c r="F6" s="16" t="s">
        <v>2</v>
      </c>
      <c r="G6" s="15" t="s">
        <v>27</v>
      </c>
      <c r="H6" s="15" t="s">
        <v>26</v>
      </c>
      <c r="I6" s="15" t="s">
        <v>2</v>
      </c>
      <c r="J6" s="15" t="s">
        <v>27</v>
      </c>
      <c r="K6" s="15" t="s">
        <v>26</v>
      </c>
      <c r="L6" s="15" t="s">
        <v>2</v>
      </c>
      <c r="M6" s="15" t="s">
        <v>27</v>
      </c>
      <c r="N6" s="15" t="s">
        <v>26</v>
      </c>
    </row>
    <row r="7" spans="1:14">
      <c r="A7" s="146">
        <v>2002</v>
      </c>
      <c r="B7" s="11">
        <v>425</v>
      </c>
      <c r="C7" s="37">
        <v>214</v>
      </c>
      <c r="D7" s="37">
        <v>211</v>
      </c>
      <c r="E7" s="37"/>
      <c r="F7" s="37">
        <v>110</v>
      </c>
      <c r="G7" s="37">
        <v>53</v>
      </c>
      <c r="H7" s="37">
        <v>57</v>
      </c>
      <c r="I7" s="37">
        <v>200</v>
      </c>
      <c r="J7" s="37">
        <v>99</v>
      </c>
      <c r="K7" s="37">
        <v>101</v>
      </c>
      <c r="L7" s="37">
        <v>115</v>
      </c>
      <c r="M7" s="37">
        <v>62</v>
      </c>
      <c r="N7" s="37">
        <v>53</v>
      </c>
    </row>
    <row r="8" spans="1:14" s="5" customFormat="1">
      <c r="A8" s="60">
        <v>2003</v>
      </c>
      <c r="B8" s="31">
        <v>387</v>
      </c>
      <c r="C8" s="38">
        <v>193</v>
      </c>
      <c r="D8" s="38">
        <v>194</v>
      </c>
      <c r="E8" s="38"/>
      <c r="F8" s="38">
        <v>115</v>
      </c>
      <c r="G8" s="38">
        <v>53</v>
      </c>
      <c r="H8" s="38">
        <v>62</v>
      </c>
      <c r="I8" s="38">
        <v>181</v>
      </c>
      <c r="J8" s="38">
        <v>98</v>
      </c>
      <c r="K8" s="38">
        <v>83</v>
      </c>
      <c r="L8" s="38">
        <v>91</v>
      </c>
      <c r="M8" s="38">
        <v>42</v>
      </c>
      <c r="N8" s="38">
        <v>49</v>
      </c>
    </row>
    <row r="9" spans="1:14" s="5" customFormat="1">
      <c r="A9" s="60">
        <v>2004</v>
      </c>
      <c r="B9" s="12">
        <v>402</v>
      </c>
      <c r="C9" s="38">
        <v>205</v>
      </c>
      <c r="D9" s="38">
        <v>197</v>
      </c>
      <c r="E9" s="38"/>
      <c r="F9" s="38">
        <v>114</v>
      </c>
      <c r="G9" s="38">
        <v>49</v>
      </c>
      <c r="H9" s="38">
        <v>65</v>
      </c>
      <c r="I9" s="38">
        <v>201</v>
      </c>
      <c r="J9" s="38">
        <v>100</v>
      </c>
      <c r="K9" s="38">
        <v>101</v>
      </c>
      <c r="L9" s="38">
        <v>87</v>
      </c>
      <c r="M9" s="38">
        <v>56</v>
      </c>
      <c r="N9" s="38">
        <v>31</v>
      </c>
    </row>
    <row r="10" spans="1:14" s="5" customFormat="1">
      <c r="A10" s="60">
        <v>2005</v>
      </c>
      <c r="B10" s="12">
        <v>413</v>
      </c>
      <c r="C10" s="38">
        <v>208</v>
      </c>
      <c r="D10" s="38">
        <v>205</v>
      </c>
      <c r="E10" s="38"/>
      <c r="F10" s="38">
        <v>115</v>
      </c>
      <c r="G10" s="38">
        <v>55</v>
      </c>
      <c r="H10" s="38">
        <v>60</v>
      </c>
      <c r="I10" s="38">
        <v>202</v>
      </c>
      <c r="J10" s="38">
        <v>95</v>
      </c>
      <c r="K10" s="38">
        <v>107</v>
      </c>
      <c r="L10" s="38">
        <v>96</v>
      </c>
      <c r="M10" s="38">
        <v>58</v>
      </c>
      <c r="N10" s="38">
        <v>38</v>
      </c>
    </row>
    <row r="11" spans="1:14" s="5" customFormat="1">
      <c r="A11" s="60">
        <v>2006</v>
      </c>
      <c r="B11" s="12">
        <v>384</v>
      </c>
      <c r="C11" s="38">
        <v>196</v>
      </c>
      <c r="D11" s="38">
        <v>188</v>
      </c>
      <c r="E11" s="38"/>
      <c r="F11" s="38">
        <v>109</v>
      </c>
      <c r="G11" s="38">
        <v>59</v>
      </c>
      <c r="H11" s="38">
        <v>50</v>
      </c>
      <c r="I11" s="38">
        <v>176</v>
      </c>
      <c r="J11" s="38">
        <v>85</v>
      </c>
      <c r="K11" s="38">
        <v>91</v>
      </c>
      <c r="L11" s="38">
        <v>99</v>
      </c>
      <c r="M11" s="38">
        <v>52</v>
      </c>
      <c r="N11" s="38">
        <v>47</v>
      </c>
    </row>
    <row r="12" spans="1:14">
      <c r="A12" s="60">
        <v>2007</v>
      </c>
      <c r="B12" s="12">
        <v>430</v>
      </c>
      <c r="C12" s="34">
        <v>216</v>
      </c>
      <c r="D12" s="34">
        <v>214</v>
      </c>
      <c r="E12" s="34"/>
      <c r="F12" s="34">
        <v>106</v>
      </c>
      <c r="G12" s="34">
        <v>57</v>
      </c>
      <c r="H12" s="34">
        <v>49</v>
      </c>
      <c r="I12" s="34">
        <v>217</v>
      </c>
      <c r="J12" s="34">
        <v>104</v>
      </c>
      <c r="K12" s="34">
        <v>113</v>
      </c>
      <c r="L12" s="34">
        <v>107</v>
      </c>
      <c r="M12" s="34">
        <v>55</v>
      </c>
      <c r="N12" s="34">
        <v>52</v>
      </c>
    </row>
    <row r="13" spans="1:14">
      <c r="A13" s="60">
        <v>2008</v>
      </c>
      <c r="B13" s="12">
        <v>411</v>
      </c>
      <c r="C13" s="34">
        <v>200</v>
      </c>
      <c r="D13" s="34">
        <v>211</v>
      </c>
      <c r="E13" s="34"/>
      <c r="F13" s="34">
        <v>105</v>
      </c>
      <c r="G13" s="34">
        <v>56</v>
      </c>
      <c r="H13" s="34">
        <v>49</v>
      </c>
      <c r="I13" s="34">
        <v>209</v>
      </c>
      <c r="J13" s="34">
        <v>96</v>
      </c>
      <c r="K13" s="34">
        <v>113</v>
      </c>
      <c r="L13" s="34">
        <v>97</v>
      </c>
      <c r="M13" s="34">
        <v>48</v>
      </c>
      <c r="N13" s="34">
        <v>49</v>
      </c>
    </row>
    <row r="14" spans="1:14">
      <c r="A14" s="60">
        <v>2009</v>
      </c>
      <c r="B14" s="12">
        <v>392</v>
      </c>
      <c r="C14" s="34">
        <v>203</v>
      </c>
      <c r="D14" s="34">
        <v>189</v>
      </c>
      <c r="E14" s="34"/>
      <c r="F14" s="34">
        <v>94</v>
      </c>
      <c r="G14" s="34">
        <v>49</v>
      </c>
      <c r="H14" s="34">
        <v>45</v>
      </c>
      <c r="I14" s="34">
        <v>215</v>
      </c>
      <c r="J14" s="34">
        <v>109</v>
      </c>
      <c r="K14" s="34">
        <v>106</v>
      </c>
      <c r="L14" s="34">
        <v>83</v>
      </c>
      <c r="M14" s="34">
        <v>45</v>
      </c>
      <c r="N14" s="34">
        <v>38</v>
      </c>
    </row>
    <row r="15" spans="1:14">
      <c r="A15" s="60">
        <v>2010</v>
      </c>
      <c r="B15" s="12">
        <v>405</v>
      </c>
      <c r="C15" s="34">
        <v>214</v>
      </c>
      <c r="D15" s="34">
        <v>191</v>
      </c>
      <c r="E15" s="34"/>
      <c r="F15" s="34">
        <v>96</v>
      </c>
      <c r="G15" s="34">
        <v>43</v>
      </c>
      <c r="H15" s="34">
        <v>53</v>
      </c>
      <c r="I15" s="34">
        <v>218</v>
      </c>
      <c r="J15" s="34">
        <v>124</v>
      </c>
      <c r="K15" s="34">
        <v>94</v>
      </c>
      <c r="L15" s="34">
        <v>91</v>
      </c>
      <c r="M15" s="34">
        <v>47</v>
      </c>
      <c r="N15" s="34">
        <v>44</v>
      </c>
    </row>
    <row r="16" spans="1:14">
      <c r="A16" s="70">
        <v>2011</v>
      </c>
      <c r="B16" s="12">
        <v>387</v>
      </c>
      <c r="C16" s="34">
        <v>207</v>
      </c>
      <c r="D16" s="34">
        <v>180</v>
      </c>
      <c r="E16" s="34"/>
      <c r="F16" s="34">
        <v>103</v>
      </c>
      <c r="G16" s="34">
        <v>49</v>
      </c>
      <c r="H16" s="34">
        <v>54</v>
      </c>
      <c r="I16" s="34">
        <v>186</v>
      </c>
      <c r="J16" s="34">
        <v>101</v>
      </c>
      <c r="K16" s="34">
        <v>85</v>
      </c>
      <c r="L16" s="34">
        <v>98</v>
      </c>
      <c r="M16" s="34">
        <v>57</v>
      </c>
      <c r="N16" s="34">
        <v>41</v>
      </c>
    </row>
    <row r="17" spans="1:14">
      <c r="A17" s="106">
        <v>2012</v>
      </c>
      <c r="B17" s="104">
        <v>381</v>
      </c>
      <c r="C17" s="44">
        <v>185</v>
      </c>
      <c r="D17" s="44">
        <v>196</v>
      </c>
      <c r="F17" s="44">
        <v>88</v>
      </c>
      <c r="G17" s="44">
        <v>39</v>
      </c>
      <c r="H17" s="44">
        <v>49</v>
      </c>
      <c r="I17" s="44">
        <v>206</v>
      </c>
      <c r="J17" s="44">
        <v>101</v>
      </c>
      <c r="K17" s="44">
        <v>105</v>
      </c>
      <c r="L17" s="44">
        <v>87</v>
      </c>
      <c r="M17" s="44">
        <v>45</v>
      </c>
      <c r="N17" s="44">
        <v>42</v>
      </c>
    </row>
    <row r="18" spans="1:14">
      <c r="A18" s="106">
        <v>2013</v>
      </c>
      <c r="B18" s="104">
        <v>380</v>
      </c>
      <c r="C18" s="44">
        <v>195</v>
      </c>
      <c r="D18" s="44">
        <v>185</v>
      </c>
      <c r="F18" s="44">
        <v>101</v>
      </c>
      <c r="G18" s="44">
        <v>51</v>
      </c>
      <c r="H18" s="44">
        <v>50</v>
      </c>
      <c r="I18" s="44">
        <v>189</v>
      </c>
      <c r="J18" s="44">
        <v>94</v>
      </c>
      <c r="K18" s="44">
        <v>95</v>
      </c>
      <c r="L18" s="44">
        <v>90</v>
      </c>
      <c r="M18" s="44">
        <v>50</v>
      </c>
      <c r="N18" s="44">
        <v>40</v>
      </c>
    </row>
    <row r="19" spans="1:14">
      <c r="A19" s="106">
        <v>2014</v>
      </c>
      <c r="B19" s="104">
        <v>343</v>
      </c>
      <c r="C19" s="44">
        <v>156</v>
      </c>
      <c r="D19" s="44">
        <v>187</v>
      </c>
      <c r="F19" s="44">
        <v>94</v>
      </c>
      <c r="G19" s="44">
        <v>43</v>
      </c>
      <c r="H19" s="44">
        <v>51</v>
      </c>
      <c r="I19" s="44">
        <v>169</v>
      </c>
      <c r="J19" s="44">
        <v>78</v>
      </c>
      <c r="K19" s="44">
        <v>91</v>
      </c>
      <c r="L19" s="44">
        <v>80</v>
      </c>
      <c r="M19" s="44">
        <v>35</v>
      </c>
      <c r="N19" s="44">
        <v>45</v>
      </c>
    </row>
    <row r="20" spans="1:14">
      <c r="A20" s="106">
        <v>2015</v>
      </c>
      <c r="B20" s="104">
        <v>344</v>
      </c>
      <c r="C20" s="44">
        <v>178</v>
      </c>
      <c r="D20" s="44">
        <v>166</v>
      </c>
      <c r="F20" s="44">
        <v>86</v>
      </c>
      <c r="G20" s="44">
        <v>32</v>
      </c>
      <c r="H20" s="44">
        <v>54</v>
      </c>
      <c r="I20" s="44">
        <v>167</v>
      </c>
      <c r="J20" s="44">
        <v>90</v>
      </c>
      <c r="K20" s="44">
        <v>77</v>
      </c>
      <c r="L20" s="44">
        <v>91</v>
      </c>
      <c r="M20" s="44">
        <v>56</v>
      </c>
      <c r="N20" s="44">
        <v>35</v>
      </c>
    </row>
    <row r="21" spans="1:14">
      <c r="A21" s="106">
        <v>2016</v>
      </c>
      <c r="B21" s="104">
        <v>382</v>
      </c>
      <c r="C21" s="44">
        <v>192</v>
      </c>
      <c r="D21" s="44">
        <v>190</v>
      </c>
      <c r="F21" s="44">
        <v>91</v>
      </c>
      <c r="G21" s="44">
        <v>45</v>
      </c>
      <c r="H21" s="44">
        <v>46</v>
      </c>
      <c r="I21" s="44">
        <v>197</v>
      </c>
      <c r="J21" s="44">
        <v>99</v>
      </c>
      <c r="K21" s="44">
        <v>98</v>
      </c>
      <c r="L21" s="44">
        <v>94</v>
      </c>
      <c r="M21" s="44">
        <v>48</v>
      </c>
      <c r="N21" s="44">
        <v>46</v>
      </c>
    </row>
    <row r="22" spans="1:14">
      <c r="A22" s="106">
        <v>2017</v>
      </c>
      <c r="B22" s="104">
        <v>335</v>
      </c>
      <c r="C22" s="44">
        <v>160</v>
      </c>
      <c r="D22" s="44">
        <v>175</v>
      </c>
      <c r="F22" s="44">
        <v>94</v>
      </c>
      <c r="G22" s="44">
        <v>41</v>
      </c>
      <c r="H22" s="44">
        <v>53</v>
      </c>
      <c r="I22" s="44">
        <v>163</v>
      </c>
      <c r="J22" s="44">
        <v>79</v>
      </c>
      <c r="K22" s="44">
        <v>84</v>
      </c>
      <c r="L22" s="44">
        <v>78</v>
      </c>
      <c r="M22" s="44">
        <v>40</v>
      </c>
      <c r="N22" s="44">
        <v>38</v>
      </c>
    </row>
    <row r="23" spans="1:14">
      <c r="A23" s="106">
        <v>2018</v>
      </c>
      <c r="B23" s="104">
        <v>384</v>
      </c>
      <c r="C23" s="44">
        <v>198</v>
      </c>
      <c r="D23" s="44">
        <v>186</v>
      </c>
      <c r="F23" s="44">
        <v>101</v>
      </c>
      <c r="G23" s="44">
        <v>50</v>
      </c>
      <c r="H23" s="44">
        <v>51</v>
      </c>
      <c r="I23" s="44">
        <v>168</v>
      </c>
      <c r="J23" s="44">
        <v>87</v>
      </c>
      <c r="K23" s="44">
        <v>81</v>
      </c>
      <c r="L23" s="44">
        <v>115</v>
      </c>
      <c r="M23" s="44">
        <v>61</v>
      </c>
      <c r="N23" s="44">
        <v>54</v>
      </c>
    </row>
    <row r="24" spans="1:14">
      <c r="A24" s="106">
        <v>2019</v>
      </c>
      <c r="B24" s="104">
        <v>342</v>
      </c>
      <c r="C24" s="44">
        <v>156</v>
      </c>
      <c r="D24" s="44">
        <v>186</v>
      </c>
      <c r="F24" s="44">
        <v>95</v>
      </c>
      <c r="G24" s="44">
        <v>42</v>
      </c>
      <c r="H24" s="44">
        <v>53</v>
      </c>
      <c r="I24" s="44">
        <v>175</v>
      </c>
      <c r="J24" s="44">
        <v>84</v>
      </c>
      <c r="K24" s="44">
        <v>91</v>
      </c>
      <c r="L24" s="44">
        <v>72</v>
      </c>
      <c r="M24" s="44">
        <v>30</v>
      </c>
      <c r="N24" s="44">
        <v>42</v>
      </c>
    </row>
    <row r="25" spans="1:14">
      <c r="A25" s="106">
        <v>2020</v>
      </c>
      <c r="B25" s="104">
        <v>369</v>
      </c>
      <c r="C25" s="44">
        <v>160</v>
      </c>
      <c r="D25" s="44">
        <v>209</v>
      </c>
      <c r="F25" s="44">
        <v>103</v>
      </c>
      <c r="G25" s="44">
        <v>40</v>
      </c>
      <c r="H25" s="44">
        <v>63</v>
      </c>
      <c r="I25" s="44">
        <v>174</v>
      </c>
      <c r="J25" s="44">
        <v>82</v>
      </c>
      <c r="K25" s="44">
        <v>92</v>
      </c>
      <c r="L25" s="44">
        <v>92</v>
      </c>
      <c r="M25" s="44">
        <v>38</v>
      </c>
      <c r="N25" s="44">
        <v>54</v>
      </c>
    </row>
    <row r="26" spans="1:14">
      <c r="A26" s="106">
        <v>2021</v>
      </c>
      <c r="B26" s="104">
        <v>368</v>
      </c>
      <c r="C26" s="44">
        <v>178</v>
      </c>
      <c r="D26" s="44">
        <v>190</v>
      </c>
      <c r="F26" s="44">
        <v>111</v>
      </c>
      <c r="G26" s="44">
        <v>56</v>
      </c>
      <c r="H26" s="44">
        <v>55</v>
      </c>
      <c r="I26" s="44">
        <v>170</v>
      </c>
      <c r="J26" s="44">
        <v>83</v>
      </c>
      <c r="K26" s="44">
        <v>87</v>
      </c>
      <c r="L26" s="44">
        <v>87</v>
      </c>
      <c r="M26" s="44">
        <v>39</v>
      </c>
      <c r="N26" s="44">
        <v>48</v>
      </c>
    </row>
    <row r="27" spans="1:14">
      <c r="A27" s="323" t="s">
        <v>334</v>
      </c>
      <c r="B27" s="323"/>
      <c r="C27" s="323"/>
      <c r="D27" s="323"/>
      <c r="E27" s="323"/>
      <c r="F27" s="323"/>
      <c r="G27" s="323"/>
      <c r="H27" s="323"/>
      <c r="I27" s="323"/>
      <c r="J27" s="323"/>
      <c r="K27" s="323"/>
      <c r="L27" s="323"/>
      <c r="M27" s="323"/>
      <c r="N27" s="323"/>
    </row>
    <row r="28" spans="1:14">
      <c r="A28" s="344"/>
      <c r="B28" s="344"/>
      <c r="C28" s="344"/>
      <c r="D28" s="344"/>
      <c r="E28" s="344"/>
      <c r="F28" s="344"/>
      <c r="G28" s="344"/>
      <c r="H28" s="344"/>
      <c r="I28" s="344"/>
      <c r="J28" s="344"/>
      <c r="K28" s="344"/>
      <c r="L28" s="344"/>
      <c r="M28" s="344"/>
      <c r="N28" s="344"/>
    </row>
    <row r="29" spans="1:14">
      <c r="A29" s="262" t="s">
        <v>80</v>
      </c>
      <c r="B29" s="262"/>
      <c r="C29" s="262"/>
      <c r="D29" s="262"/>
      <c r="E29" s="262"/>
      <c r="F29" s="262"/>
      <c r="G29" s="262"/>
      <c r="H29" s="262"/>
      <c r="I29" s="262"/>
      <c r="J29" s="262"/>
      <c r="K29" s="262"/>
      <c r="L29" s="262"/>
      <c r="M29" s="262"/>
      <c r="N29" s="262"/>
    </row>
    <row r="30" spans="1:14">
      <c r="A30" s="293" t="s">
        <v>209</v>
      </c>
      <c r="B30" s="293"/>
      <c r="C30" s="293"/>
      <c r="D30" s="293"/>
      <c r="E30" s="293"/>
      <c r="F30" s="293"/>
      <c r="G30" s="293"/>
      <c r="H30" s="293"/>
      <c r="I30" s="293"/>
      <c r="J30" s="293"/>
      <c r="K30" s="293"/>
      <c r="L30" s="293"/>
      <c r="M30" s="293"/>
      <c r="N30" s="293"/>
    </row>
  </sheetData>
  <mergeCells count="12">
    <mergeCell ref="A29:N29"/>
    <mergeCell ref="A30:N30"/>
    <mergeCell ref="A1:N1"/>
    <mergeCell ref="A2:N2"/>
    <mergeCell ref="B5:D5"/>
    <mergeCell ref="F5:H5"/>
    <mergeCell ref="I5:K5"/>
    <mergeCell ref="L4:N4"/>
    <mergeCell ref="L5:N5"/>
    <mergeCell ref="E5:E6"/>
    <mergeCell ref="A3:N3"/>
    <mergeCell ref="A27:N27"/>
  </mergeCells>
  <phoneticPr fontId="3" type="noConversion"/>
  <pageMargins left="0.78740157499999996" right="0.78740157499999996" top="0.984251969" bottom="0.984251969" header="0.4921259845" footer="0.4921259845"/>
  <pageSetup paperSize="9" scale="74" fitToHeight="0"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tint="0.79998168889431442"/>
    <pageSetUpPr fitToPage="1"/>
  </sheetPr>
  <dimension ref="A1:N26"/>
  <sheetViews>
    <sheetView zoomScaleNormal="100" workbookViewId="0">
      <selection activeCell="A58" sqref="A58"/>
    </sheetView>
  </sheetViews>
  <sheetFormatPr baseColWidth="10" defaultRowHeight="12.75"/>
  <cols>
    <col min="1" max="1" width="15.42578125" customWidth="1"/>
    <col min="2" max="2" width="5.7109375" customWidth="1"/>
    <col min="3" max="3" width="11" customWidth="1"/>
    <col min="4" max="4" width="14.85546875" customWidth="1"/>
    <col min="5" max="5" width="10.85546875" customWidth="1"/>
    <col min="6" max="6" width="14.5703125" customWidth="1"/>
    <col min="7" max="7" width="14" customWidth="1"/>
    <col min="8" max="8" width="16.42578125" customWidth="1"/>
    <col min="9" max="9" width="13.140625" customWidth="1"/>
  </cols>
  <sheetData>
    <row r="1" spans="1:9" ht="15.75">
      <c r="A1" s="273" t="s">
        <v>202</v>
      </c>
      <c r="B1" s="273"/>
      <c r="C1" s="246"/>
      <c r="D1" s="246"/>
      <c r="E1" s="246"/>
      <c r="F1" s="246"/>
      <c r="G1" s="246"/>
      <c r="H1" s="246"/>
      <c r="I1" s="246"/>
    </row>
    <row r="2" spans="1:9">
      <c r="A2" s="249" t="s">
        <v>257</v>
      </c>
      <c r="B2" s="249"/>
      <c r="C2" s="249"/>
      <c r="D2" s="249"/>
      <c r="E2" s="249"/>
      <c r="F2" s="249"/>
      <c r="G2" s="249"/>
      <c r="H2" s="249"/>
      <c r="I2" s="249"/>
    </row>
    <row r="3" spans="1:9">
      <c r="A3" s="44"/>
      <c r="B3" s="44"/>
      <c r="C3" s="44"/>
      <c r="D3" s="44"/>
      <c r="E3" s="44"/>
      <c r="F3" s="44"/>
      <c r="G3" s="44"/>
      <c r="H3" s="261" t="s">
        <v>96</v>
      </c>
      <c r="I3" s="299"/>
    </row>
    <row r="4" spans="1:9" ht="51">
      <c r="A4" s="120"/>
      <c r="B4" s="80" t="s">
        <v>2</v>
      </c>
      <c r="C4" s="54" t="s">
        <v>29</v>
      </c>
      <c r="D4" s="54" t="s">
        <v>122</v>
      </c>
      <c r="E4" s="54" t="s">
        <v>123</v>
      </c>
      <c r="F4" s="59" t="s">
        <v>190</v>
      </c>
      <c r="G4" s="54" t="s">
        <v>104</v>
      </c>
      <c r="H4" s="54" t="s">
        <v>124</v>
      </c>
      <c r="I4" s="54" t="s">
        <v>31</v>
      </c>
    </row>
    <row r="5" spans="1:9">
      <c r="A5" s="167">
        <v>2005</v>
      </c>
      <c r="B5" s="48">
        <v>468</v>
      </c>
      <c r="C5" s="49">
        <v>97</v>
      </c>
      <c r="D5" s="49">
        <v>16</v>
      </c>
      <c r="E5" s="49">
        <v>218</v>
      </c>
      <c r="F5" s="49">
        <v>51</v>
      </c>
      <c r="G5" s="49">
        <v>70</v>
      </c>
      <c r="H5" s="49">
        <v>12</v>
      </c>
      <c r="I5" s="49">
        <v>4</v>
      </c>
    </row>
    <row r="6" spans="1:9">
      <c r="A6" s="75">
        <v>2006</v>
      </c>
      <c r="B6" s="51">
        <v>501</v>
      </c>
      <c r="C6" s="78">
        <v>127</v>
      </c>
      <c r="D6" s="78">
        <v>33</v>
      </c>
      <c r="E6" s="78">
        <v>217</v>
      </c>
      <c r="F6" s="78">
        <v>31</v>
      </c>
      <c r="G6" s="78">
        <v>71</v>
      </c>
      <c r="H6" s="78">
        <v>8</v>
      </c>
      <c r="I6" s="78">
        <v>14</v>
      </c>
    </row>
    <row r="7" spans="1:9">
      <c r="A7" s="75">
        <v>2007</v>
      </c>
      <c r="B7" s="51">
        <v>433</v>
      </c>
      <c r="C7" s="46">
        <v>99</v>
      </c>
      <c r="D7" s="46">
        <v>8</v>
      </c>
      <c r="E7" s="46">
        <v>201</v>
      </c>
      <c r="F7" s="46">
        <v>42</v>
      </c>
      <c r="G7" s="46">
        <v>65</v>
      </c>
      <c r="H7" s="46">
        <v>14</v>
      </c>
      <c r="I7" s="46">
        <v>4</v>
      </c>
    </row>
    <row r="8" spans="1:9">
      <c r="A8" s="75">
        <v>2008</v>
      </c>
      <c r="B8" s="51">
        <v>465</v>
      </c>
      <c r="C8" s="46">
        <v>98</v>
      </c>
      <c r="D8" s="46">
        <v>12</v>
      </c>
      <c r="E8" s="46">
        <v>218</v>
      </c>
      <c r="F8" s="46">
        <v>38</v>
      </c>
      <c r="G8" s="46">
        <v>75</v>
      </c>
      <c r="H8" s="46">
        <v>14</v>
      </c>
      <c r="I8" s="46">
        <v>10</v>
      </c>
    </row>
    <row r="9" spans="1:9">
      <c r="A9" s="75">
        <v>2009</v>
      </c>
      <c r="B9" s="51">
        <v>469</v>
      </c>
      <c r="C9" s="46">
        <v>126</v>
      </c>
      <c r="D9" s="46">
        <v>17</v>
      </c>
      <c r="E9" s="46">
        <v>209</v>
      </c>
      <c r="F9" s="46">
        <v>9</v>
      </c>
      <c r="G9" s="46">
        <v>68</v>
      </c>
      <c r="H9" s="46">
        <v>25</v>
      </c>
      <c r="I9" s="46">
        <v>15</v>
      </c>
    </row>
    <row r="10" spans="1:9">
      <c r="A10" s="75">
        <v>2010</v>
      </c>
      <c r="B10" s="51">
        <v>440</v>
      </c>
      <c r="C10" s="46">
        <v>131</v>
      </c>
      <c r="D10" s="46">
        <v>5</v>
      </c>
      <c r="E10" s="46">
        <v>211</v>
      </c>
      <c r="F10" s="46">
        <v>16</v>
      </c>
      <c r="G10" s="46">
        <v>48</v>
      </c>
      <c r="H10" s="46">
        <v>20</v>
      </c>
      <c r="I10" s="46">
        <v>9</v>
      </c>
    </row>
    <row r="11" spans="1:9">
      <c r="A11" s="81">
        <v>2011</v>
      </c>
      <c r="B11" s="51">
        <v>461</v>
      </c>
      <c r="C11" s="46">
        <v>140</v>
      </c>
      <c r="D11" s="46">
        <v>16</v>
      </c>
      <c r="E11" s="46">
        <v>211</v>
      </c>
      <c r="F11" s="46">
        <v>13</v>
      </c>
      <c r="G11" s="46">
        <v>56</v>
      </c>
      <c r="H11" s="46">
        <v>21</v>
      </c>
      <c r="I11" s="46">
        <v>4</v>
      </c>
    </row>
    <row r="12" spans="1:9">
      <c r="A12" s="81">
        <v>2012</v>
      </c>
      <c r="B12" s="51">
        <v>501</v>
      </c>
      <c r="C12" s="44">
        <v>144</v>
      </c>
      <c r="D12" s="44">
        <v>17</v>
      </c>
      <c r="E12" s="44">
        <v>233</v>
      </c>
      <c r="F12" s="44">
        <v>14</v>
      </c>
      <c r="G12" s="44">
        <v>56</v>
      </c>
      <c r="H12" s="44">
        <v>27</v>
      </c>
      <c r="I12" s="44">
        <v>10</v>
      </c>
    </row>
    <row r="13" spans="1:9">
      <c r="A13" s="81">
        <v>2013</v>
      </c>
      <c r="B13" s="51">
        <v>444</v>
      </c>
      <c r="C13" s="44">
        <v>122</v>
      </c>
      <c r="D13" s="44">
        <v>14</v>
      </c>
      <c r="E13" s="44">
        <v>215</v>
      </c>
      <c r="F13" s="44">
        <v>21</v>
      </c>
      <c r="G13" s="44">
        <v>47</v>
      </c>
      <c r="H13" s="44">
        <v>23</v>
      </c>
      <c r="I13" s="44">
        <v>2</v>
      </c>
    </row>
    <row r="14" spans="1:9">
      <c r="A14" s="81">
        <v>2014</v>
      </c>
      <c r="B14" s="51">
        <v>481</v>
      </c>
      <c r="C14" s="44">
        <v>145</v>
      </c>
      <c r="D14" s="44">
        <v>15</v>
      </c>
      <c r="E14" s="44">
        <v>213</v>
      </c>
      <c r="F14" s="44">
        <v>20</v>
      </c>
      <c r="G14" s="44">
        <v>65</v>
      </c>
      <c r="H14" s="44">
        <v>21</v>
      </c>
      <c r="I14" s="44">
        <v>2</v>
      </c>
    </row>
    <row r="15" spans="1:9">
      <c r="A15" s="81">
        <v>2015</v>
      </c>
      <c r="B15" s="51">
        <v>439</v>
      </c>
      <c r="C15" s="44">
        <v>126</v>
      </c>
      <c r="D15" s="44">
        <v>13</v>
      </c>
      <c r="E15" s="44">
        <v>204</v>
      </c>
      <c r="F15" s="44">
        <v>20</v>
      </c>
      <c r="G15" s="44">
        <v>45</v>
      </c>
      <c r="H15" s="44">
        <v>24</v>
      </c>
      <c r="I15" s="44">
        <v>7</v>
      </c>
    </row>
    <row r="16" spans="1:9">
      <c r="A16" s="81">
        <v>2016</v>
      </c>
      <c r="B16" s="51">
        <v>445</v>
      </c>
      <c r="C16" s="44">
        <v>138</v>
      </c>
      <c r="D16" s="44">
        <v>14</v>
      </c>
      <c r="E16" s="44">
        <v>207</v>
      </c>
      <c r="F16" s="44">
        <v>10</v>
      </c>
      <c r="G16" s="44">
        <v>53</v>
      </c>
      <c r="H16" s="44">
        <v>14</v>
      </c>
      <c r="I16" s="44">
        <v>9</v>
      </c>
    </row>
    <row r="17" spans="1:14">
      <c r="A17" s="81">
        <v>2017</v>
      </c>
      <c r="B17" s="51">
        <v>443</v>
      </c>
      <c r="C17" s="44">
        <v>143</v>
      </c>
      <c r="D17" s="44">
        <v>7</v>
      </c>
      <c r="E17" s="44">
        <v>190</v>
      </c>
      <c r="F17" s="44">
        <v>24</v>
      </c>
      <c r="G17" s="44">
        <v>52</v>
      </c>
      <c r="H17" s="44">
        <v>19</v>
      </c>
      <c r="I17" s="44">
        <v>8</v>
      </c>
    </row>
    <row r="18" spans="1:14">
      <c r="A18" s="81">
        <v>2018</v>
      </c>
      <c r="B18" s="51">
        <v>419</v>
      </c>
      <c r="C18" s="44">
        <v>126</v>
      </c>
      <c r="D18" s="44">
        <v>10</v>
      </c>
      <c r="E18" s="44">
        <v>207</v>
      </c>
      <c r="F18" s="44">
        <v>10</v>
      </c>
      <c r="G18" s="44">
        <v>38</v>
      </c>
      <c r="H18" s="44">
        <v>19</v>
      </c>
      <c r="I18" s="44">
        <v>9</v>
      </c>
    </row>
    <row r="19" spans="1:14">
      <c r="A19" s="81">
        <v>2019</v>
      </c>
      <c r="B19" s="51">
        <v>379</v>
      </c>
      <c r="C19" s="44">
        <v>126</v>
      </c>
      <c r="D19" s="44">
        <v>6</v>
      </c>
      <c r="E19" s="44">
        <v>185</v>
      </c>
      <c r="F19" s="44">
        <v>14</v>
      </c>
      <c r="G19" s="44">
        <v>23</v>
      </c>
      <c r="H19" s="44">
        <v>20</v>
      </c>
      <c r="I19" s="44">
        <v>5</v>
      </c>
    </row>
    <row r="20" spans="1:14">
      <c r="A20" s="81">
        <v>2020</v>
      </c>
      <c r="B20" s="51">
        <v>423</v>
      </c>
      <c r="C20" s="44">
        <v>137</v>
      </c>
      <c r="D20" s="44">
        <v>8</v>
      </c>
      <c r="E20" s="44">
        <v>201</v>
      </c>
      <c r="F20" s="44">
        <v>17</v>
      </c>
      <c r="G20" s="44">
        <v>42</v>
      </c>
      <c r="H20" s="44">
        <v>15</v>
      </c>
      <c r="I20" s="44">
        <v>3</v>
      </c>
    </row>
    <row r="21" spans="1:14">
      <c r="A21" s="81">
        <v>2021</v>
      </c>
      <c r="B21" s="51">
        <v>411</v>
      </c>
      <c r="C21" s="44">
        <v>114</v>
      </c>
      <c r="D21" s="44">
        <v>17</v>
      </c>
      <c r="E21" s="44">
        <v>198</v>
      </c>
      <c r="F21" s="44">
        <v>23</v>
      </c>
      <c r="G21" s="44">
        <v>44</v>
      </c>
      <c r="H21" s="44">
        <v>11</v>
      </c>
      <c r="I21" s="44">
        <v>4</v>
      </c>
    </row>
    <row r="22" spans="1:14">
      <c r="A22" s="323" t="s">
        <v>334</v>
      </c>
      <c r="B22" s="323"/>
      <c r="C22" s="323"/>
      <c r="D22" s="323"/>
      <c r="E22" s="323"/>
      <c r="F22" s="323"/>
      <c r="G22" s="323"/>
      <c r="H22" s="323"/>
      <c r="I22" s="323"/>
      <c r="J22" s="345"/>
      <c r="K22" s="345"/>
      <c r="L22" s="345"/>
      <c r="M22" s="345"/>
      <c r="N22" s="345"/>
    </row>
    <row r="23" spans="1:14">
      <c r="A23" s="344"/>
      <c r="B23" s="344"/>
      <c r="C23" s="344"/>
      <c r="D23" s="344"/>
      <c r="E23" s="344"/>
      <c r="F23" s="344"/>
      <c r="G23" s="344"/>
      <c r="H23" s="344"/>
      <c r="I23" s="344"/>
      <c r="J23" s="345"/>
      <c r="K23" s="345"/>
      <c r="L23" s="345"/>
      <c r="M23" s="345"/>
      <c r="N23" s="345"/>
    </row>
    <row r="24" spans="1:14">
      <c r="A24" s="262" t="s">
        <v>80</v>
      </c>
      <c r="B24" s="247"/>
      <c r="C24" s="247"/>
      <c r="D24" s="247"/>
      <c r="E24" s="247"/>
      <c r="F24" s="247"/>
      <c r="G24" s="247"/>
      <c r="H24" s="247"/>
      <c r="I24" s="247"/>
    </row>
    <row r="25" spans="1:14">
      <c r="A25" s="254" t="s">
        <v>191</v>
      </c>
      <c r="B25" s="298"/>
      <c r="C25" s="298"/>
      <c r="D25" s="298"/>
      <c r="E25" s="298"/>
      <c r="F25" s="298"/>
      <c r="G25" s="298"/>
      <c r="H25" s="298"/>
      <c r="I25" s="298"/>
    </row>
    <row r="26" spans="1:14" ht="25.5" customHeight="1">
      <c r="A26" s="298" t="s">
        <v>148</v>
      </c>
      <c r="B26" s="298"/>
      <c r="C26" s="298"/>
      <c r="D26" s="298"/>
      <c r="E26" s="298"/>
      <c r="F26" s="298"/>
      <c r="G26" s="298"/>
      <c r="H26" s="298"/>
      <c r="I26" s="298"/>
    </row>
  </sheetData>
  <mergeCells count="7">
    <mergeCell ref="A25:I25"/>
    <mergeCell ref="A26:I26"/>
    <mergeCell ref="A1:I1"/>
    <mergeCell ref="H3:I3"/>
    <mergeCell ref="A24:I24"/>
    <mergeCell ref="A2:I2"/>
    <mergeCell ref="A22:I22"/>
  </mergeCells>
  <phoneticPr fontId="3" type="noConversion"/>
  <pageMargins left="0.78740157499999996" right="0.78740157499999996" top="0.984251969" bottom="0.984251969" header="0.4921259845" footer="0.4921259845"/>
  <pageSetup paperSize="9" scale="7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1:I50"/>
  <sheetViews>
    <sheetView zoomScaleNormal="100" workbookViewId="0">
      <selection activeCell="A71" sqref="A71"/>
    </sheetView>
  </sheetViews>
  <sheetFormatPr baseColWidth="10" defaultRowHeight="12.75"/>
  <cols>
    <col min="1" max="1" width="13.7109375" customWidth="1"/>
    <col min="2" max="2" width="7.85546875" bestFit="1" customWidth="1"/>
    <col min="3" max="9" width="13.7109375" customWidth="1"/>
  </cols>
  <sheetData>
    <row r="1" spans="1:9" ht="15.75">
      <c r="A1" s="245" t="s">
        <v>140</v>
      </c>
      <c r="B1" s="246"/>
      <c r="C1" s="246"/>
      <c r="D1" s="246"/>
      <c r="E1" s="246"/>
      <c r="F1" s="246"/>
      <c r="G1" s="246"/>
      <c r="H1" s="246"/>
      <c r="I1" s="246"/>
    </row>
    <row r="2" spans="1:9" ht="15.75">
      <c r="A2" s="243" t="s">
        <v>206</v>
      </c>
      <c r="B2" s="244"/>
      <c r="C2" s="244"/>
      <c r="D2" s="244"/>
      <c r="E2" s="244"/>
      <c r="F2" s="244"/>
      <c r="G2" s="244"/>
      <c r="H2" s="244"/>
      <c r="I2" s="244"/>
    </row>
    <row r="3" spans="1:9">
      <c r="A3" s="249" t="s">
        <v>253</v>
      </c>
      <c r="B3" s="249"/>
      <c r="C3" s="249"/>
      <c r="D3" s="249"/>
      <c r="E3" s="249"/>
      <c r="F3" s="249"/>
      <c r="G3" s="249"/>
      <c r="H3" s="249"/>
      <c r="I3" s="249"/>
    </row>
    <row r="4" spans="1:9">
      <c r="A4" s="44"/>
      <c r="B4" s="45"/>
      <c r="C4" s="46"/>
      <c r="D4" s="46"/>
      <c r="E4" s="46"/>
      <c r="F4" s="46"/>
      <c r="G4" s="46"/>
      <c r="H4" s="46"/>
      <c r="I4" s="1" t="s">
        <v>147</v>
      </c>
    </row>
    <row r="5" spans="1:9" ht="38.25">
      <c r="A5" s="72"/>
      <c r="B5" s="53" t="s">
        <v>0</v>
      </c>
      <c r="C5" s="54" t="s">
        <v>100</v>
      </c>
      <c r="D5" s="54" t="s">
        <v>99</v>
      </c>
      <c r="E5" s="54" t="s">
        <v>101</v>
      </c>
      <c r="F5" s="54" t="s">
        <v>102</v>
      </c>
      <c r="G5" s="54" t="s">
        <v>103</v>
      </c>
      <c r="H5" s="54" t="s">
        <v>10</v>
      </c>
      <c r="I5" s="54" t="s">
        <v>104</v>
      </c>
    </row>
    <row r="6" spans="1:9">
      <c r="A6" s="167" t="s">
        <v>141</v>
      </c>
      <c r="B6" s="48">
        <v>2435</v>
      </c>
      <c r="C6" s="47" t="s">
        <v>51</v>
      </c>
      <c r="D6" s="49">
        <v>1947</v>
      </c>
      <c r="E6" s="47" t="s">
        <v>50</v>
      </c>
      <c r="F6" s="47" t="s">
        <v>52</v>
      </c>
      <c r="G6" s="49">
        <v>273</v>
      </c>
      <c r="H6" s="49">
        <v>215</v>
      </c>
      <c r="I6" s="47" t="s">
        <v>51</v>
      </c>
    </row>
    <row r="7" spans="1:9">
      <c r="A7" s="43" t="s">
        <v>142</v>
      </c>
      <c r="B7" s="51">
        <v>3269</v>
      </c>
      <c r="C7" s="46">
        <v>558</v>
      </c>
      <c r="D7" s="46">
        <v>2104</v>
      </c>
      <c r="E7" s="50" t="s">
        <v>50</v>
      </c>
      <c r="F7" s="50" t="s">
        <v>52</v>
      </c>
      <c r="G7" s="46">
        <v>303</v>
      </c>
      <c r="H7" s="46">
        <v>304</v>
      </c>
      <c r="I7" s="50" t="s">
        <v>51</v>
      </c>
    </row>
    <row r="8" spans="1:9">
      <c r="A8" s="43" t="s">
        <v>12</v>
      </c>
      <c r="B8" s="51">
        <v>3763</v>
      </c>
      <c r="C8" s="46">
        <v>687</v>
      </c>
      <c r="D8" s="46">
        <v>2412</v>
      </c>
      <c r="E8" s="50" t="s">
        <v>50</v>
      </c>
      <c r="F8" s="50" t="s">
        <v>50</v>
      </c>
      <c r="G8" s="46">
        <v>318</v>
      </c>
      <c r="H8" s="46">
        <v>346</v>
      </c>
      <c r="I8" s="50" t="s">
        <v>51</v>
      </c>
    </row>
    <row r="9" spans="1:9">
      <c r="A9" s="43" t="s">
        <v>72</v>
      </c>
      <c r="B9" s="51">
        <v>4414</v>
      </c>
      <c r="C9" s="46">
        <v>888</v>
      </c>
      <c r="D9" s="46">
        <v>2104</v>
      </c>
      <c r="E9" s="46">
        <v>30</v>
      </c>
      <c r="F9" s="46">
        <v>477</v>
      </c>
      <c r="G9" s="46">
        <v>644</v>
      </c>
      <c r="H9" s="46">
        <v>271</v>
      </c>
      <c r="I9" s="50" t="s">
        <v>51</v>
      </c>
    </row>
    <row r="10" spans="1:9">
      <c r="A10" s="43" t="s">
        <v>73</v>
      </c>
      <c r="B10" s="51">
        <v>4337</v>
      </c>
      <c r="C10" s="46">
        <v>698</v>
      </c>
      <c r="D10" s="46">
        <v>1960</v>
      </c>
      <c r="E10" s="46">
        <v>39</v>
      </c>
      <c r="F10" s="46">
        <v>519</v>
      </c>
      <c r="G10" s="46">
        <v>750</v>
      </c>
      <c r="H10" s="46">
        <v>371</v>
      </c>
      <c r="I10" s="50" t="s">
        <v>51</v>
      </c>
    </row>
    <row r="11" spans="1:9">
      <c r="A11" s="55" t="s">
        <v>74</v>
      </c>
      <c r="B11" s="56">
        <v>4080</v>
      </c>
      <c r="C11" s="57">
        <v>744</v>
      </c>
      <c r="D11" s="57">
        <v>1732</v>
      </c>
      <c r="E11" s="57">
        <v>42</v>
      </c>
      <c r="F11" s="57">
        <v>457</v>
      </c>
      <c r="G11" s="57">
        <v>654</v>
      </c>
      <c r="H11" s="57">
        <v>451</v>
      </c>
      <c r="I11" s="115" t="s">
        <v>51</v>
      </c>
    </row>
    <row r="12" spans="1:9">
      <c r="A12" s="43" t="s">
        <v>53</v>
      </c>
      <c r="B12" s="51">
        <v>4153</v>
      </c>
      <c r="C12" s="46">
        <v>739</v>
      </c>
      <c r="D12" s="46">
        <v>1892</v>
      </c>
      <c r="E12" s="46">
        <v>65</v>
      </c>
      <c r="F12" s="46">
        <v>403</v>
      </c>
      <c r="G12" s="46">
        <v>567</v>
      </c>
      <c r="H12" s="46">
        <v>487</v>
      </c>
      <c r="I12" s="50" t="s">
        <v>51</v>
      </c>
    </row>
    <row r="13" spans="1:9">
      <c r="A13" s="43" t="s">
        <v>54</v>
      </c>
      <c r="B13" s="51">
        <v>4156</v>
      </c>
      <c r="C13" s="46">
        <v>700</v>
      </c>
      <c r="D13" s="46">
        <v>1949</v>
      </c>
      <c r="E13" s="46">
        <v>61</v>
      </c>
      <c r="F13" s="46">
        <v>380</v>
      </c>
      <c r="G13" s="46">
        <v>577</v>
      </c>
      <c r="H13" s="46">
        <v>489</v>
      </c>
      <c r="I13" s="50" t="s">
        <v>51</v>
      </c>
    </row>
    <row r="14" spans="1:9">
      <c r="A14" s="43" t="s">
        <v>55</v>
      </c>
      <c r="B14" s="51">
        <v>4341</v>
      </c>
      <c r="C14" s="46">
        <v>738</v>
      </c>
      <c r="D14" s="46">
        <v>1985</v>
      </c>
      <c r="E14" s="46">
        <v>58</v>
      </c>
      <c r="F14" s="46">
        <v>422</v>
      </c>
      <c r="G14" s="46">
        <v>629</v>
      </c>
      <c r="H14" s="46">
        <v>509</v>
      </c>
      <c r="I14" s="50" t="s">
        <v>51</v>
      </c>
    </row>
    <row r="15" spans="1:9">
      <c r="A15" s="43" t="s">
        <v>56</v>
      </c>
      <c r="B15" s="51">
        <v>4538</v>
      </c>
      <c r="C15" s="46">
        <v>768</v>
      </c>
      <c r="D15" s="46">
        <v>1986</v>
      </c>
      <c r="E15" s="46">
        <v>61</v>
      </c>
      <c r="F15" s="46">
        <v>423</v>
      </c>
      <c r="G15" s="46">
        <v>738</v>
      </c>
      <c r="H15" s="46">
        <v>546</v>
      </c>
      <c r="I15" s="46">
        <v>16</v>
      </c>
    </row>
    <row r="16" spans="1:9">
      <c r="A16" s="55" t="s">
        <v>57</v>
      </c>
      <c r="B16" s="56">
        <v>4612</v>
      </c>
      <c r="C16" s="57">
        <v>778</v>
      </c>
      <c r="D16" s="57">
        <v>1914</v>
      </c>
      <c r="E16" s="57">
        <v>62</v>
      </c>
      <c r="F16" s="57">
        <v>458</v>
      </c>
      <c r="G16" s="57">
        <v>796</v>
      </c>
      <c r="H16" s="57">
        <v>567</v>
      </c>
      <c r="I16" s="57">
        <v>37</v>
      </c>
    </row>
    <row r="17" spans="1:9">
      <c r="A17" s="43" t="s">
        <v>58</v>
      </c>
      <c r="B17" s="51">
        <v>4683</v>
      </c>
      <c r="C17" s="46">
        <v>801</v>
      </c>
      <c r="D17" s="46">
        <v>1963</v>
      </c>
      <c r="E17" s="46">
        <v>69</v>
      </c>
      <c r="F17" s="46">
        <v>450</v>
      </c>
      <c r="G17" s="46">
        <v>783</v>
      </c>
      <c r="H17" s="46">
        <v>582</v>
      </c>
      <c r="I17" s="46">
        <v>35</v>
      </c>
    </row>
    <row r="18" spans="1:9">
      <c r="A18" s="43" t="s">
        <v>59</v>
      </c>
      <c r="B18" s="51">
        <v>4737</v>
      </c>
      <c r="C18" s="46">
        <v>786</v>
      </c>
      <c r="D18" s="46">
        <v>1998</v>
      </c>
      <c r="E18" s="46">
        <v>66</v>
      </c>
      <c r="F18" s="46">
        <v>474</v>
      </c>
      <c r="G18" s="46">
        <v>776</v>
      </c>
      <c r="H18" s="46">
        <v>592</v>
      </c>
      <c r="I18" s="46">
        <v>45</v>
      </c>
    </row>
    <row r="19" spans="1:9">
      <c r="A19" s="43" t="s">
        <v>60</v>
      </c>
      <c r="B19" s="51">
        <v>4743</v>
      </c>
      <c r="C19" s="46">
        <v>788</v>
      </c>
      <c r="D19" s="46">
        <v>2021</v>
      </c>
      <c r="E19" s="46">
        <v>76</v>
      </c>
      <c r="F19" s="46">
        <v>453</v>
      </c>
      <c r="G19" s="46">
        <v>764</v>
      </c>
      <c r="H19" s="46">
        <v>597</v>
      </c>
      <c r="I19" s="46">
        <v>44</v>
      </c>
    </row>
    <row r="20" spans="1:9">
      <c r="A20" s="43" t="s">
        <v>61</v>
      </c>
      <c r="B20" s="51">
        <v>4702</v>
      </c>
      <c r="C20" s="46">
        <v>795</v>
      </c>
      <c r="D20" s="46">
        <v>2048</v>
      </c>
      <c r="E20" s="46">
        <v>72</v>
      </c>
      <c r="F20" s="46">
        <v>421</v>
      </c>
      <c r="G20" s="46">
        <v>693</v>
      </c>
      <c r="H20" s="46">
        <v>616</v>
      </c>
      <c r="I20" s="46">
        <v>57</v>
      </c>
    </row>
    <row r="21" spans="1:9">
      <c r="A21" s="55" t="s">
        <v>62</v>
      </c>
      <c r="B21" s="56">
        <v>4775</v>
      </c>
      <c r="C21" s="57">
        <v>826</v>
      </c>
      <c r="D21" s="57">
        <v>2053</v>
      </c>
      <c r="E21" s="57">
        <v>67</v>
      </c>
      <c r="F21" s="57">
        <v>433</v>
      </c>
      <c r="G21" s="57">
        <v>705</v>
      </c>
      <c r="H21" s="57">
        <v>651</v>
      </c>
      <c r="I21" s="57">
        <v>40</v>
      </c>
    </row>
    <row r="22" spans="1:9">
      <c r="A22" s="43" t="s">
        <v>11</v>
      </c>
      <c r="B22" s="52">
        <v>4885</v>
      </c>
      <c r="C22" s="46">
        <v>862</v>
      </c>
      <c r="D22" s="46">
        <v>2111</v>
      </c>
      <c r="E22" s="46">
        <v>71</v>
      </c>
      <c r="F22" s="46">
        <v>423</v>
      </c>
      <c r="G22" s="46">
        <v>700</v>
      </c>
      <c r="H22" s="46">
        <v>679</v>
      </c>
      <c r="I22" s="46">
        <v>39</v>
      </c>
    </row>
    <row r="23" spans="1:9">
      <c r="A23" s="43" t="s">
        <v>63</v>
      </c>
      <c r="B23" s="52">
        <v>4937</v>
      </c>
      <c r="C23" s="46">
        <v>862</v>
      </c>
      <c r="D23" s="46">
        <v>2122</v>
      </c>
      <c r="E23" s="46">
        <v>102</v>
      </c>
      <c r="F23" s="46">
        <v>430</v>
      </c>
      <c r="G23" s="46">
        <v>686</v>
      </c>
      <c r="H23" s="46">
        <v>684</v>
      </c>
      <c r="I23" s="46">
        <v>51</v>
      </c>
    </row>
    <row r="24" spans="1:9">
      <c r="A24" s="43" t="s">
        <v>17</v>
      </c>
      <c r="B24" s="52">
        <f>SUM(C24:I24)</f>
        <v>5168</v>
      </c>
      <c r="C24" s="46">
        <v>811</v>
      </c>
      <c r="D24" s="46">
        <v>2218</v>
      </c>
      <c r="E24" s="46">
        <v>111</v>
      </c>
      <c r="F24" s="46">
        <v>452</v>
      </c>
      <c r="G24" s="46">
        <v>810</v>
      </c>
      <c r="H24" s="46">
        <v>724</v>
      </c>
      <c r="I24" s="46">
        <v>42</v>
      </c>
    </row>
    <row r="25" spans="1:9">
      <c r="A25" s="43" t="s">
        <v>64</v>
      </c>
      <c r="B25" s="52">
        <f t="shared" ref="B25:B35" si="0">SUM(C25:I25)</f>
        <v>5244</v>
      </c>
      <c r="C25" s="46">
        <v>834</v>
      </c>
      <c r="D25" s="46">
        <v>2266</v>
      </c>
      <c r="E25" s="46">
        <v>110</v>
      </c>
      <c r="F25" s="46">
        <v>437</v>
      </c>
      <c r="G25" s="46">
        <v>800</v>
      </c>
      <c r="H25" s="46">
        <v>738</v>
      </c>
      <c r="I25" s="46">
        <v>59</v>
      </c>
    </row>
    <row r="26" spans="1:9">
      <c r="A26" s="55" t="s">
        <v>65</v>
      </c>
      <c r="B26" s="52">
        <f t="shared" si="0"/>
        <v>5217</v>
      </c>
      <c r="C26" s="57">
        <v>815</v>
      </c>
      <c r="D26" s="57">
        <v>2235</v>
      </c>
      <c r="E26" s="57">
        <v>119</v>
      </c>
      <c r="F26" s="57">
        <v>422</v>
      </c>
      <c r="G26" s="57">
        <v>817</v>
      </c>
      <c r="H26" s="57">
        <v>744</v>
      </c>
      <c r="I26" s="57">
        <v>65</v>
      </c>
    </row>
    <row r="27" spans="1:9">
      <c r="A27" s="43" t="s">
        <v>66</v>
      </c>
      <c r="B27" s="92">
        <f t="shared" si="0"/>
        <v>5194</v>
      </c>
      <c r="C27" s="46">
        <v>799</v>
      </c>
      <c r="D27" s="44">
        <v>2236</v>
      </c>
      <c r="E27" s="44">
        <v>116</v>
      </c>
      <c r="F27" s="44">
        <v>438</v>
      </c>
      <c r="G27" s="46">
        <v>838</v>
      </c>
      <c r="H27" s="46">
        <v>695</v>
      </c>
      <c r="I27" s="46">
        <v>72</v>
      </c>
    </row>
    <row r="28" spans="1:9">
      <c r="A28" s="43" t="s">
        <v>67</v>
      </c>
      <c r="B28" s="52">
        <f t="shared" si="0"/>
        <v>5158</v>
      </c>
      <c r="C28" s="46">
        <v>786</v>
      </c>
      <c r="D28" s="44">
        <v>2239</v>
      </c>
      <c r="E28" s="44">
        <v>114</v>
      </c>
      <c r="F28" s="44">
        <v>411</v>
      </c>
      <c r="G28" s="46">
        <v>825</v>
      </c>
      <c r="H28" s="46">
        <v>699</v>
      </c>
      <c r="I28" s="46">
        <v>84</v>
      </c>
    </row>
    <row r="29" spans="1:9">
      <c r="A29" s="43" t="s">
        <v>68</v>
      </c>
      <c r="B29" s="52">
        <f t="shared" si="0"/>
        <v>5069</v>
      </c>
      <c r="C29" s="46">
        <v>736</v>
      </c>
      <c r="D29" s="44">
        <v>2153</v>
      </c>
      <c r="E29" s="44">
        <v>97</v>
      </c>
      <c r="F29" s="44">
        <v>417</v>
      </c>
      <c r="G29" s="46">
        <v>858</v>
      </c>
      <c r="H29" s="46">
        <v>730</v>
      </c>
      <c r="I29" s="46">
        <v>78</v>
      </c>
    </row>
    <row r="30" spans="1:9">
      <c r="A30" s="43" t="s">
        <v>69</v>
      </c>
      <c r="B30" s="52">
        <f t="shared" si="0"/>
        <v>5016</v>
      </c>
      <c r="C30" s="46">
        <v>714</v>
      </c>
      <c r="D30" s="44">
        <v>2134</v>
      </c>
      <c r="E30" s="44">
        <v>81</v>
      </c>
      <c r="F30" s="44">
        <v>422</v>
      </c>
      <c r="G30" s="46">
        <v>842</v>
      </c>
      <c r="H30" s="46">
        <v>746</v>
      </c>
      <c r="I30" s="46">
        <v>77</v>
      </c>
    </row>
    <row r="31" spans="1:9">
      <c r="A31" s="55" t="s">
        <v>5</v>
      </c>
      <c r="B31" s="52">
        <f t="shared" si="0"/>
        <v>4960</v>
      </c>
      <c r="C31" s="57">
        <v>748</v>
      </c>
      <c r="D31" s="57">
        <v>2067</v>
      </c>
      <c r="E31" s="57">
        <v>78</v>
      </c>
      <c r="F31" s="57">
        <v>396</v>
      </c>
      <c r="G31" s="57">
        <v>861</v>
      </c>
      <c r="H31" s="57">
        <v>738</v>
      </c>
      <c r="I31" s="57">
        <v>72</v>
      </c>
    </row>
    <row r="32" spans="1:9">
      <c r="A32" s="43" t="s">
        <v>70</v>
      </c>
      <c r="B32" s="92">
        <f t="shared" si="0"/>
        <v>4898</v>
      </c>
      <c r="C32" s="46">
        <v>725</v>
      </c>
      <c r="D32" s="46">
        <v>2014</v>
      </c>
      <c r="E32" s="46">
        <v>84</v>
      </c>
      <c r="F32" s="46">
        <v>389</v>
      </c>
      <c r="G32" s="46">
        <v>885</v>
      </c>
      <c r="H32" s="46">
        <v>741</v>
      </c>
      <c r="I32" s="46">
        <v>60</v>
      </c>
    </row>
    <row r="33" spans="1:9">
      <c r="A33" s="100" t="s">
        <v>150</v>
      </c>
      <c r="B33" s="51">
        <f t="shared" si="0"/>
        <v>4890</v>
      </c>
      <c r="C33" s="44">
        <v>747</v>
      </c>
      <c r="D33" s="44">
        <v>1980</v>
      </c>
      <c r="E33" s="44">
        <v>81</v>
      </c>
      <c r="F33" s="44">
        <v>398</v>
      </c>
      <c r="G33" s="44">
        <v>854</v>
      </c>
      <c r="H33" s="44">
        <v>764</v>
      </c>
      <c r="I33" s="44">
        <v>66</v>
      </c>
    </row>
    <row r="34" spans="1:9">
      <c r="A34" s="100" t="s">
        <v>187</v>
      </c>
      <c r="B34" s="51">
        <f t="shared" si="0"/>
        <v>4810</v>
      </c>
      <c r="C34" s="44">
        <v>728</v>
      </c>
      <c r="D34" s="44">
        <v>1928</v>
      </c>
      <c r="E34" s="44">
        <v>79</v>
      </c>
      <c r="F34" s="44">
        <v>384</v>
      </c>
      <c r="G34" s="44">
        <v>838</v>
      </c>
      <c r="H34" s="44">
        <v>788</v>
      </c>
      <c r="I34" s="44">
        <v>65</v>
      </c>
    </row>
    <row r="35" spans="1:9">
      <c r="A35" s="100" t="s">
        <v>196</v>
      </c>
      <c r="B35" s="51">
        <f t="shared" si="0"/>
        <v>4778</v>
      </c>
      <c r="C35" s="44">
        <v>740</v>
      </c>
      <c r="D35" s="44">
        <v>1925</v>
      </c>
      <c r="E35" s="44">
        <v>87</v>
      </c>
      <c r="F35" s="44">
        <v>420</v>
      </c>
      <c r="G35" s="44">
        <v>769</v>
      </c>
      <c r="H35" s="44">
        <v>779</v>
      </c>
      <c r="I35" s="44">
        <v>58</v>
      </c>
    </row>
    <row r="36" spans="1:9">
      <c r="A36" s="234" t="s">
        <v>210</v>
      </c>
      <c r="B36" s="235">
        <v>4765</v>
      </c>
      <c r="C36" s="236">
        <v>778</v>
      </c>
      <c r="D36" s="236">
        <v>1938</v>
      </c>
      <c r="E36" s="236">
        <v>80</v>
      </c>
      <c r="F36" s="236">
        <v>407</v>
      </c>
      <c r="G36" s="236">
        <f>673+59</f>
        <v>732</v>
      </c>
      <c r="H36" s="236">
        <f>403+353</f>
        <v>756</v>
      </c>
      <c r="I36" s="236">
        <v>74</v>
      </c>
    </row>
    <row r="37" spans="1:9">
      <c r="A37" s="199" t="s">
        <v>223</v>
      </c>
      <c r="B37" s="51">
        <v>4756</v>
      </c>
      <c r="C37" s="128">
        <v>757</v>
      </c>
      <c r="D37" s="128">
        <v>1956</v>
      </c>
      <c r="E37" s="128">
        <v>82</v>
      </c>
      <c r="F37" s="128">
        <v>415</v>
      </c>
      <c r="G37" s="128">
        <v>719</v>
      </c>
      <c r="H37" s="128">
        <v>771</v>
      </c>
      <c r="I37" s="128">
        <v>56</v>
      </c>
    </row>
    <row r="38" spans="1:9">
      <c r="A38" s="100" t="s">
        <v>269</v>
      </c>
      <c r="B38" s="51">
        <v>4760</v>
      </c>
      <c r="C38" s="178">
        <v>745</v>
      </c>
      <c r="D38" s="178">
        <v>1963</v>
      </c>
      <c r="E38" s="178">
        <v>86</v>
      </c>
      <c r="F38" s="178">
        <v>393</v>
      </c>
      <c r="G38" s="178">
        <v>732</v>
      </c>
      <c r="H38" s="178">
        <v>779</v>
      </c>
      <c r="I38" s="178">
        <v>62</v>
      </c>
    </row>
    <row r="39" spans="1:9">
      <c r="A39" s="100" t="s">
        <v>281</v>
      </c>
      <c r="B39" s="51">
        <v>4729</v>
      </c>
      <c r="C39" s="178">
        <v>738</v>
      </c>
      <c r="D39" s="178">
        <v>1965</v>
      </c>
      <c r="E39" s="178">
        <v>86</v>
      </c>
      <c r="F39" s="178">
        <v>379</v>
      </c>
      <c r="G39" s="178">
        <v>727</v>
      </c>
      <c r="H39" s="178">
        <v>773</v>
      </c>
      <c r="I39" s="178">
        <v>61</v>
      </c>
    </row>
    <row r="40" spans="1:9">
      <c r="A40" s="100" t="s">
        <v>283</v>
      </c>
      <c r="B40" s="51">
        <v>4736</v>
      </c>
      <c r="C40" s="178">
        <v>750</v>
      </c>
      <c r="D40" s="178">
        <v>1936</v>
      </c>
      <c r="E40" s="178">
        <v>91</v>
      </c>
      <c r="F40" s="178">
        <v>391</v>
      </c>
      <c r="G40" s="178">
        <v>748</v>
      </c>
      <c r="H40" s="178">
        <v>770</v>
      </c>
      <c r="I40" s="178">
        <v>50</v>
      </c>
    </row>
    <row r="41" spans="1:9">
      <c r="A41" s="237" t="s">
        <v>295</v>
      </c>
      <c r="B41" s="235">
        <v>4728</v>
      </c>
      <c r="C41" s="238">
        <v>755</v>
      </c>
      <c r="D41" s="238">
        <v>1929</v>
      </c>
      <c r="E41" s="238">
        <v>93</v>
      </c>
      <c r="F41" s="238">
        <v>387</v>
      </c>
      <c r="G41" s="238">
        <v>777</v>
      </c>
      <c r="H41" s="238">
        <v>744</v>
      </c>
      <c r="I41" s="238">
        <v>43</v>
      </c>
    </row>
    <row r="42" spans="1:9">
      <c r="A42" s="228" t="s">
        <v>298</v>
      </c>
      <c r="B42" s="51">
        <v>4717</v>
      </c>
      <c r="C42" s="178">
        <v>735</v>
      </c>
      <c r="D42" s="178">
        <v>1933</v>
      </c>
      <c r="E42" s="178">
        <v>96</v>
      </c>
      <c r="F42" s="178">
        <v>397</v>
      </c>
      <c r="G42" s="178">
        <v>762</v>
      </c>
      <c r="H42" s="178">
        <v>735</v>
      </c>
      <c r="I42" s="178">
        <v>59</v>
      </c>
    </row>
    <row r="43" spans="1:9">
      <c r="A43" s="323" t="s">
        <v>334</v>
      </c>
      <c r="B43" s="323"/>
      <c r="C43" s="323"/>
      <c r="D43" s="323"/>
      <c r="E43" s="323"/>
      <c r="F43" s="323"/>
      <c r="G43" s="323"/>
      <c r="H43" s="323"/>
      <c r="I43" s="323"/>
    </row>
    <row r="44" spans="1:9" ht="15">
      <c r="A44" s="46"/>
      <c r="B44" s="46"/>
      <c r="C44" s="46"/>
      <c r="D44" s="46"/>
      <c r="E44" s="46"/>
      <c r="F44" s="46"/>
      <c r="G44" s="46"/>
      <c r="H44" s="177"/>
      <c r="I44" s="78"/>
    </row>
    <row r="45" spans="1:9">
      <c r="A45" s="247" t="s">
        <v>80</v>
      </c>
      <c r="B45" s="247"/>
      <c r="C45" s="247"/>
      <c r="D45" s="247"/>
      <c r="E45" s="247"/>
      <c r="F45" s="247"/>
      <c r="G45" s="247"/>
      <c r="H45" s="247"/>
      <c r="I45" s="247"/>
    </row>
    <row r="46" spans="1:9">
      <c r="A46" s="248" t="s">
        <v>71</v>
      </c>
      <c r="B46" s="248"/>
      <c r="C46" s="248"/>
      <c r="D46" s="248"/>
      <c r="E46" s="248"/>
      <c r="F46" s="248"/>
      <c r="G46" s="248"/>
      <c r="H46" s="248"/>
      <c r="I46" s="248"/>
    </row>
    <row r="47" spans="1:9">
      <c r="A47" s="241" t="s">
        <v>285</v>
      </c>
      <c r="B47" s="242"/>
      <c r="C47" s="242"/>
      <c r="D47" s="242"/>
      <c r="E47" s="242"/>
      <c r="F47" s="242"/>
      <c r="G47" s="242"/>
      <c r="H47" s="242"/>
      <c r="I47" s="242"/>
    </row>
    <row r="48" spans="1:9">
      <c r="A48" s="241" t="s">
        <v>207</v>
      </c>
      <c r="B48" s="242"/>
      <c r="C48" s="242"/>
      <c r="D48" s="242"/>
      <c r="E48" s="242"/>
      <c r="F48" s="242"/>
      <c r="G48" s="242"/>
      <c r="H48" s="242"/>
      <c r="I48" s="242"/>
    </row>
    <row r="49" spans="1:9" ht="12.75" customHeight="1">
      <c r="A49" s="241" t="s">
        <v>284</v>
      </c>
      <c r="B49" s="242"/>
      <c r="C49" s="242"/>
      <c r="D49" s="242"/>
      <c r="E49" s="242"/>
      <c r="F49" s="242"/>
      <c r="G49" s="242"/>
      <c r="H49" s="242"/>
      <c r="I49" s="242"/>
    </row>
    <row r="50" spans="1:9">
      <c r="A50" s="19"/>
      <c r="B50" s="19"/>
      <c r="C50" s="19"/>
      <c r="D50" s="19"/>
      <c r="E50" s="19"/>
      <c r="F50" s="19"/>
      <c r="G50" s="19"/>
      <c r="H50" s="19"/>
      <c r="I50" s="19"/>
    </row>
  </sheetData>
  <mergeCells count="9">
    <mergeCell ref="A47:I47"/>
    <mergeCell ref="A49:I49"/>
    <mergeCell ref="A2:I2"/>
    <mergeCell ref="A1:I1"/>
    <mergeCell ref="A48:I48"/>
    <mergeCell ref="A45:I45"/>
    <mergeCell ref="A46:I46"/>
    <mergeCell ref="A3:I3"/>
    <mergeCell ref="A43:I43"/>
  </mergeCells>
  <phoneticPr fontId="3" type="noConversion"/>
  <pageMargins left="0.78740157499999996" right="0.78740157499999996" top="0.984251969" bottom="0.984251969" header="0.4921259845" footer="0.4921259845"/>
  <pageSetup paperSize="9" scale="74" fitToHeight="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6" tint="0.79998168889431442"/>
    <pageSetUpPr fitToPage="1"/>
  </sheetPr>
  <dimension ref="A1:M22"/>
  <sheetViews>
    <sheetView zoomScaleNormal="100" workbookViewId="0">
      <selection activeCell="A61" sqref="A61"/>
    </sheetView>
  </sheetViews>
  <sheetFormatPr baseColWidth="10" defaultRowHeight="12.75"/>
  <cols>
    <col min="1" max="1" width="9.5703125" customWidth="1"/>
    <col min="2" max="2" width="8" customWidth="1"/>
    <col min="3" max="4" width="12.7109375" customWidth="1"/>
    <col min="5" max="5" width="9.42578125" customWidth="1"/>
    <col min="6" max="6" width="8.7109375" customWidth="1"/>
    <col min="7" max="8" width="12.7109375" customWidth="1"/>
    <col min="9" max="9" width="9.28515625" customWidth="1"/>
    <col min="10" max="10" width="7.5703125" customWidth="1"/>
    <col min="11" max="12" width="12.7109375" customWidth="1"/>
    <col min="13" max="13" width="9.42578125" customWidth="1"/>
  </cols>
  <sheetData>
    <row r="1" spans="1:13" ht="18.75" customHeight="1">
      <c r="A1" s="273" t="s">
        <v>36</v>
      </c>
      <c r="B1" s="273"/>
      <c r="C1" s="246"/>
      <c r="D1" s="246"/>
      <c r="E1" s="246"/>
      <c r="F1" s="246"/>
      <c r="G1" s="246"/>
      <c r="H1" s="246"/>
      <c r="I1" s="246"/>
      <c r="J1" s="246"/>
      <c r="K1" s="246"/>
      <c r="L1" s="246"/>
      <c r="M1" s="246"/>
    </row>
    <row r="2" spans="1:13" ht="18" customHeight="1">
      <c r="A2" s="273" t="s">
        <v>163</v>
      </c>
      <c r="B2" s="273"/>
      <c r="C2" s="246"/>
      <c r="D2" s="246"/>
      <c r="E2" s="246"/>
      <c r="F2" s="246"/>
      <c r="G2" s="246"/>
      <c r="H2" s="246"/>
      <c r="I2" s="246"/>
      <c r="J2" s="246"/>
      <c r="K2" s="246"/>
      <c r="L2" s="246"/>
      <c r="M2" s="246"/>
    </row>
    <row r="3" spans="1:13" ht="18" customHeight="1">
      <c r="A3" s="249" t="s">
        <v>261</v>
      </c>
      <c r="B3" s="249"/>
      <c r="C3" s="249"/>
      <c r="D3" s="249"/>
      <c r="E3" s="249"/>
      <c r="F3" s="249"/>
      <c r="G3" s="249"/>
      <c r="H3" s="249"/>
      <c r="I3" s="249"/>
      <c r="J3" s="249"/>
      <c r="K3" s="249"/>
      <c r="L3" s="249"/>
      <c r="M3" s="9"/>
    </row>
    <row r="4" spans="1:13">
      <c r="L4" s="1"/>
      <c r="M4" s="1" t="s">
        <v>33</v>
      </c>
    </row>
    <row r="5" spans="1:13" ht="31.5" customHeight="1">
      <c r="B5" s="300" t="s">
        <v>162</v>
      </c>
      <c r="C5" s="246"/>
      <c r="D5" s="246"/>
      <c r="E5" s="246"/>
      <c r="F5" s="300" t="s">
        <v>158</v>
      </c>
      <c r="G5" s="246"/>
      <c r="H5" s="246"/>
      <c r="I5" s="246"/>
      <c r="J5" s="300" t="s">
        <v>159</v>
      </c>
      <c r="K5" s="246"/>
      <c r="L5" s="246"/>
      <c r="M5" s="246"/>
    </row>
    <row r="6" spans="1:13" ht="56.25" customHeight="1">
      <c r="A6" s="129"/>
      <c r="B6" s="2" t="s">
        <v>0</v>
      </c>
      <c r="C6" s="133" t="s">
        <v>161</v>
      </c>
      <c r="D6" s="133" t="s">
        <v>160</v>
      </c>
      <c r="E6" s="133" t="s">
        <v>1</v>
      </c>
      <c r="F6" s="2" t="s">
        <v>0</v>
      </c>
      <c r="G6" s="133" t="s">
        <v>161</v>
      </c>
      <c r="H6" s="133" t="s">
        <v>160</v>
      </c>
      <c r="I6" s="133" t="s">
        <v>1</v>
      </c>
      <c r="J6" s="2" t="s">
        <v>0</v>
      </c>
      <c r="K6" s="133" t="s">
        <v>161</v>
      </c>
      <c r="L6" s="133" t="s">
        <v>160</v>
      </c>
      <c r="M6" s="133" t="s">
        <v>1</v>
      </c>
    </row>
    <row r="7" spans="1:13">
      <c r="A7" s="170" t="s">
        <v>70</v>
      </c>
      <c r="B7" s="339">
        <f t="shared" ref="B7:E8" si="0">SUM(F7,J7)</f>
        <v>742</v>
      </c>
      <c r="C7" s="124">
        <v>684</v>
      </c>
      <c r="D7" s="124">
        <v>34</v>
      </c>
      <c r="E7" s="124">
        <f t="shared" si="0"/>
        <v>24</v>
      </c>
      <c r="F7" s="4">
        <v>692</v>
      </c>
      <c r="G7" s="4">
        <v>642</v>
      </c>
      <c r="H7" s="4">
        <v>31</v>
      </c>
      <c r="I7" s="4">
        <v>19</v>
      </c>
      <c r="J7" s="4">
        <v>50</v>
      </c>
      <c r="K7" s="4">
        <v>42</v>
      </c>
      <c r="L7" s="4">
        <v>3</v>
      </c>
      <c r="M7" s="4">
        <v>5</v>
      </c>
    </row>
    <row r="8" spans="1:13">
      <c r="A8" s="44" t="s">
        <v>150</v>
      </c>
      <c r="B8" s="330">
        <f t="shared" si="0"/>
        <v>742</v>
      </c>
      <c r="C8" s="123">
        <v>686</v>
      </c>
      <c r="D8" s="123">
        <v>31</v>
      </c>
      <c r="E8" s="123">
        <f t="shared" si="0"/>
        <v>25</v>
      </c>
      <c r="F8" s="19">
        <v>686</v>
      </c>
      <c r="G8" s="107">
        <v>638</v>
      </c>
      <c r="H8" s="107">
        <v>29</v>
      </c>
      <c r="I8" s="107">
        <v>19</v>
      </c>
      <c r="J8" s="107">
        <v>56</v>
      </c>
      <c r="K8" s="107">
        <v>48</v>
      </c>
      <c r="L8" s="107">
        <v>2</v>
      </c>
      <c r="M8" s="107">
        <v>6</v>
      </c>
    </row>
    <row r="9" spans="1:13">
      <c r="A9" s="44" t="s">
        <v>187</v>
      </c>
      <c r="B9" s="330">
        <v>743</v>
      </c>
      <c r="C9">
        <v>688</v>
      </c>
      <c r="D9">
        <v>31</v>
      </c>
      <c r="E9">
        <v>24</v>
      </c>
      <c r="F9">
        <v>688</v>
      </c>
      <c r="G9">
        <v>641</v>
      </c>
      <c r="H9">
        <v>28</v>
      </c>
      <c r="I9">
        <v>19</v>
      </c>
      <c r="J9">
        <v>55</v>
      </c>
      <c r="K9">
        <v>47</v>
      </c>
      <c r="L9">
        <v>3</v>
      </c>
      <c r="M9">
        <v>5</v>
      </c>
    </row>
    <row r="10" spans="1:13">
      <c r="A10" s="44" t="s">
        <v>196</v>
      </c>
      <c r="B10" s="330">
        <v>744</v>
      </c>
      <c r="C10">
        <v>698</v>
      </c>
      <c r="D10">
        <v>25</v>
      </c>
      <c r="E10">
        <v>21</v>
      </c>
      <c r="F10">
        <v>693</v>
      </c>
      <c r="G10">
        <v>651</v>
      </c>
      <c r="H10">
        <v>22</v>
      </c>
      <c r="I10">
        <v>20</v>
      </c>
      <c r="J10">
        <v>51</v>
      </c>
      <c r="K10">
        <v>47</v>
      </c>
      <c r="L10">
        <v>3</v>
      </c>
      <c r="M10">
        <v>1</v>
      </c>
    </row>
    <row r="11" spans="1:13">
      <c r="A11" s="44" t="s">
        <v>210</v>
      </c>
      <c r="B11" s="330">
        <v>736</v>
      </c>
      <c r="C11">
        <v>685</v>
      </c>
      <c r="D11">
        <v>27</v>
      </c>
      <c r="E11">
        <v>24</v>
      </c>
      <c r="F11">
        <v>688</v>
      </c>
      <c r="G11">
        <v>642</v>
      </c>
      <c r="H11">
        <v>24</v>
      </c>
      <c r="I11">
        <v>22</v>
      </c>
      <c r="J11">
        <v>48</v>
      </c>
      <c r="K11">
        <v>43</v>
      </c>
      <c r="L11">
        <v>3</v>
      </c>
      <c r="M11">
        <v>2</v>
      </c>
    </row>
    <row r="12" spans="1:13">
      <c r="A12" s="44" t="s">
        <v>223</v>
      </c>
      <c r="B12" s="330">
        <f>SUM(F12,J12)</f>
        <v>749</v>
      </c>
      <c r="C12" s="35">
        <v>698</v>
      </c>
      <c r="D12" s="35">
        <v>27</v>
      </c>
      <c r="E12" s="35">
        <v>24</v>
      </c>
      <c r="F12">
        <v>702</v>
      </c>
      <c r="G12">
        <v>656</v>
      </c>
      <c r="H12">
        <v>24</v>
      </c>
      <c r="I12">
        <v>22</v>
      </c>
      <c r="J12">
        <v>47</v>
      </c>
      <c r="K12">
        <v>42</v>
      </c>
      <c r="L12">
        <v>3</v>
      </c>
      <c r="M12">
        <v>2</v>
      </c>
    </row>
    <row r="13" spans="1:13">
      <c r="A13" s="44" t="s">
        <v>269</v>
      </c>
      <c r="B13" s="330">
        <v>746</v>
      </c>
      <c r="C13" s="196">
        <v>694</v>
      </c>
      <c r="D13" s="196">
        <v>27</v>
      </c>
      <c r="E13" s="196">
        <v>25</v>
      </c>
      <c r="F13" s="123">
        <v>700</v>
      </c>
      <c r="G13" s="123">
        <v>653</v>
      </c>
      <c r="H13" s="123">
        <v>24</v>
      </c>
      <c r="I13" s="123">
        <v>23</v>
      </c>
      <c r="J13" s="123">
        <v>46</v>
      </c>
      <c r="K13" s="123">
        <v>41</v>
      </c>
      <c r="L13" s="123">
        <v>3</v>
      </c>
      <c r="M13" s="123">
        <v>2</v>
      </c>
    </row>
    <row r="14" spans="1:13">
      <c r="A14" s="44" t="s">
        <v>281</v>
      </c>
      <c r="B14" s="330">
        <v>744</v>
      </c>
      <c r="C14" s="196">
        <v>685</v>
      </c>
      <c r="D14" s="196">
        <v>28</v>
      </c>
      <c r="E14" s="196">
        <v>31</v>
      </c>
      <c r="F14" s="123">
        <v>695</v>
      </c>
      <c r="G14" s="123">
        <v>643</v>
      </c>
      <c r="H14" s="123">
        <v>25</v>
      </c>
      <c r="I14" s="123">
        <v>27</v>
      </c>
      <c r="J14" s="123">
        <v>49</v>
      </c>
      <c r="K14" s="123">
        <v>42</v>
      </c>
      <c r="L14" s="123">
        <v>3</v>
      </c>
      <c r="M14" s="123">
        <v>4</v>
      </c>
    </row>
    <row r="15" spans="1:13">
      <c r="A15" s="44" t="s">
        <v>283</v>
      </c>
      <c r="B15" s="330">
        <v>753</v>
      </c>
      <c r="C15" s="196">
        <v>696</v>
      </c>
      <c r="D15" s="196">
        <v>26</v>
      </c>
      <c r="E15" s="196">
        <v>31</v>
      </c>
      <c r="F15" s="123">
        <v>707</v>
      </c>
      <c r="G15" s="123">
        <v>656</v>
      </c>
      <c r="H15" s="123">
        <v>24</v>
      </c>
      <c r="I15" s="123">
        <v>27</v>
      </c>
      <c r="J15" s="123">
        <v>46</v>
      </c>
      <c r="K15" s="123">
        <v>40</v>
      </c>
      <c r="L15" s="123">
        <v>2</v>
      </c>
      <c r="M15" s="123">
        <v>4</v>
      </c>
    </row>
    <row r="16" spans="1:13">
      <c r="A16" s="44" t="s">
        <v>295</v>
      </c>
      <c r="B16" s="330">
        <v>765</v>
      </c>
      <c r="C16" s="196">
        <v>715</v>
      </c>
      <c r="D16" s="196">
        <v>24</v>
      </c>
      <c r="E16" s="196">
        <v>26</v>
      </c>
      <c r="F16" s="123">
        <v>717</v>
      </c>
      <c r="G16" s="123">
        <v>674</v>
      </c>
      <c r="H16" s="123">
        <v>23</v>
      </c>
      <c r="I16" s="123">
        <v>20</v>
      </c>
      <c r="J16" s="123">
        <v>48</v>
      </c>
      <c r="K16" s="123">
        <v>41</v>
      </c>
      <c r="L16" s="123">
        <v>1</v>
      </c>
      <c r="M16" s="123">
        <v>6</v>
      </c>
    </row>
    <row r="17" spans="1:13">
      <c r="A17" s="44" t="s">
        <v>298</v>
      </c>
      <c r="B17" s="330">
        <v>753</v>
      </c>
      <c r="C17" s="196">
        <v>698</v>
      </c>
      <c r="D17" s="196">
        <v>27</v>
      </c>
      <c r="E17" s="196">
        <v>28</v>
      </c>
      <c r="F17" s="123">
        <v>709</v>
      </c>
      <c r="G17" s="123">
        <v>663</v>
      </c>
      <c r="H17" s="123">
        <v>24</v>
      </c>
      <c r="I17" s="123">
        <v>22</v>
      </c>
      <c r="J17" s="123">
        <v>44</v>
      </c>
      <c r="K17" s="123">
        <v>35</v>
      </c>
      <c r="L17" s="123">
        <v>3</v>
      </c>
      <c r="M17" s="123">
        <v>6</v>
      </c>
    </row>
    <row r="18" spans="1:13">
      <c r="A18" s="323" t="s">
        <v>334</v>
      </c>
      <c r="B18" s="323"/>
      <c r="C18" s="323"/>
      <c r="D18" s="323"/>
      <c r="E18" s="323"/>
      <c r="F18" s="323"/>
      <c r="G18" s="323"/>
      <c r="H18" s="323"/>
      <c r="I18" s="323"/>
      <c r="J18" s="323"/>
      <c r="K18" s="323"/>
      <c r="L18" s="323"/>
      <c r="M18" s="323"/>
    </row>
    <row r="19" spans="1:13">
      <c r="A19" s="344"/>
      <c r="B19" s="344"/>
      <c r="C19" s="344"/>
      <c r="D19" s="344"/>
      <c r="E19" s="344"/>
      <c r="F19" s="344"/>
      <c r="G19" s="344"/>
      <c r="H19" s="344"/>
      <c r="I19" s="344"/>
      <c r="J19" s="344"/>
      <c r="K19" s="344"/>
      <c r="L19" s="344"/>
      <c r="M19" s="344"/>
    </row>
    <row r="20" spans="1:13">
      <c r="A20" s="249" t="s">
        <v>80</v>
      </c>
      <c r="B20" s="246"/>
      <c r="C20" s="246"/>
      <c r="D20" s="246"/>
      <c r="E20" s="246"/>
      <c r="F20" s="246"/>
      <c r="G20" s="246"/>
      <c r="H20" s="246"/>
      <c r="I20" s="246"/>
      <c r="J20" s="246"/>
      <c r="K20" s="246"/>
      <c r="L20" s="246"/>
      <c r="M20" s="246"/>
    </row>
    <row r="21" spans="1:13" ht="32.25" customHeight="1">
      <c r="A21" s="254" t="s">
        <v>203</v>
      </c>
      <c r="B21" s="255"/>
      <c r="C21" s="255"/>
      <c r="D21" s="255"/>
      <c r="E21" s="255"/>
      <c r="F21" s="255"/>
      <c r="G21" s="255"/>
      <c r="H21" s="255"/>
      <c r="I21" s="255"/>
      <c r="J21" s="255"/>
      <c r="K21" s="255"/>
      <c r="L21" s="255"/>
      <c r="M21" s="255"/>
    </row>
    <row r="22" spans="1:13">
      <c r="A22" s="35"/>
      <c r="B22" s="35"/>
      <c r="C22" s="35"/>
      <c r="D22" s="35"/>
      <c r="E22" s="35"/>
      <c r="F22" s="35"/>
      <c r="G22" s="35"/>
      <c r="H22" s="35"/>
      <c r="I22" s="35"/>
      <c r="J22" s="35"/>
      <c r="K22" s="35"/>
      <c r="L22" s="35"/>
      <c r="M22" s="35"/>
    </row>
  </sheetData>
  <mergeCells count="9">
    <mergeCell ref="A20:M20"/>
    <mergeCell ref="A21:M21"/>
    <mergeCell ref="A1:M1"/>
    <mergeCell ref="A3:L3"/>
    <mergeCell ref="A2:M2"/>
    <mergeCell ref="B5:E5"/>
    <mergeCell ref="F5:I5"/>
    <mergeCell ref="J5:M5"/>
    <mergeCell ref="A18:M18"/>
  </mergeCells>
  <phoneticPr fontId="3" type="noConversion"/>
  <pageMargins left="0.78740157499999996" right="0.78740157499999996" top="0.984251969" bottom="0.984251969" header="0.4921259845" footer="0.4921259845"/>
  <pageSetup paperSize="9" scale="58" fitToHeight="0"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6" tint="0.79998168889431442"/>
    <pageSetUpPr fitToPage="1"/>
  </sheetPr>
  <dimension ref="A1:M17"/>
  <sheetViews>
    <sheetView zoomScaleNormal="100" workbookViewId="0">
      <selection activeCell="A59" sqref="A59"/>
    </sheetView>
  </sheetViews>
  <sheetFormatPr baseColWidth="10" defaultRowHeight="12.75"/>
  <cols>
    <col min="1" max="1" width="7.42578125" customWidth="1"/>
    <col min="2" max="2" width="9.140625" customWidth="1"/>
    <col min="3" max="4" width="12.7109375" customWidth="1"/>
    <col min="5" max="5" width="9.28515625" customWidth="1"/>
    <col min="6" max="6" width="8.5703125" customWidth="1"/>
    <col min="7" max="7" width="12.85546875" customWidth="1"/>
    <col min="8" max="8" width="12.7109375" customWidth="1"/>
    <col min="9" max="9" width="9.28515625" customWidth="1"/>
    <col min="10" max="10" width="8.28515625" customWidth="1"/>
    <col min="11" max="11" width="13.5703125" customWidth="1"/>
    <col min="12" max="12" width="12.7109375" customWidth="1"/>
    <col min="13" max="13" width="9.140625" customWidth="1"/>
  </cols>
  <sheetData>
    <row r="1" spans="1:13" ht="18" customHeight="1">
      <c r="A1" s="273" t="s">
        <v>245</v>
      </c>
      <c r="B1" s="273"/>
      <c r="C1" s="246"/>
      <c r="D1" s="246"/>
      <c r="E1" s="246"/>
      <c r="F1" s="246"/>
      <c r="G1" s="246"/>
      <c r="H1" s="246"/>
      <c r="I1" s="246"/>
      <c r="J1" s="246"/>
      <c r="K1" s="246"/>
      <c r="L1" s="246"/>
      <c r="M1" s="246"/>
    </row>
    <row r="2" spans="1:13" ht="18" customHeight="1">
      <c r="A2" s="262" t="s">
        <v>261</v>
      </c>
      <c r="B2" s="262"/>
      <c r="C2" s="262"/>
      <c r="D2" s="262"/>
      <c r="E2" s="262"/>
      <c r="F2" s="262"/>
      <c r="G2" s="262"/>
      <c r="H2" s="262"/>
      <c r="I2" s="262"/>
      <c r="J2" s="262"/>
      <c r="K2" s="262"/>
      <c r="L2" s="262"/>
      <c r="M2" s="262"/>
    </row>
    <row r="3" spans="1:13">
      <c r="A3" s="265" t="s">
        <v>34</v>
      </c>
      <c r="B3" s="246"/>
      <c r="C3" s="246"/>
      <c r="D3" s="246"/>
      <c r="E3" s="246"/>
      <c r="F3" s="246"/>
      <c r="G3" s="246"/>
      <c r="H3" s="246"/>
      <c r="I3" s="246"/>
      <c r="J3" s="246"/>
      <c r="K3" s="246"/>
      <c r="L3" s="246"/>
      <c r="M3" s="246"/>
    </row>
    <row r="4" spans="1:13" ht="31.5" customHeight="1">
      <c r="B4" s="300" t="s">
        <v>162</v>
      </c>
      <c r="C4" s="246"/>
      <c r="D4" s="246"/>
      <c r="E4" s="246"/>
      <c r="F4" s="300" t="s">
        <v>158</v>
      </c>
      <c r="G4" s="300"/>
      <c r="H4" s="246"/>
      <c r="I4" s="246"/>
      <c r="J4" s="300" t="s">
        <v>159</v>
      </c>
      <c r="K4" s="300"/>
      <c r="L4" s="246"/>
      <c r="M4" s="246"/>
    </row>
    <row r="5" spans="1:13" ht="56.25" customHeight="1">
      <c r="A5" s="128"/>
      <c r="B5" s="3" t="s">
        <v>0</v>
      </c>
      <c r="C5" s="3" t="s">
        <v>161</v>
      </c>
      <c r="D5" s="3" t="s">
        <v>160</v>
      </c>
      <c r="E5" s="3" t="s">
        <v>1</v>
      </c>
      <c r="F5" s="3" t="s">
        <v>0</v>
      </c>
      <c r="G5" s="3" t="s">
        <v>161</v>
      </c>
      <c r="H5" s="3" t="s">
        <v>160</v>
      </c>
      <c r="I5" s="3" t="s">
        <v>1</v>
      </c>
      <c r="J5" s="3" t="s">
        <v>0</v>
      </c>
      <c r="K5" s="3" t="s">
        <v>161</v>
      </c>
      <c r="L5" s="3" t="s">
        <v>160</v>
      </c>
      <c r="M5" s="3" t="s">
        <v>1</v>
      </c>
    </row>
    <row r="6" spans="1:13">
      <c r="A6" s="170" t="s">
        <v>70</v>
      </c>
      <c r="B6" s="339">
        <v>588.9</v>
      </c>
      <c r="C6" s="110">
        <v>549</v>
      </c>
      <c r="D6" s="110">
        <v>25.1</v>
      </c>
      <c r="E6" s="110">
        <v>14.7</v>
      </c>
      <c r="F6" s="110">
        <v>556.29999999999995</v>
      </c>
      <c r="G6" s="111">
        <v>520.6</v>
      </c>
      <c r="H6" s="111">
        <v>22.9</v>
      </c>
      <c r="I6" s="111">
        <v>12.9</v>
      </c>
      <c r="J6" s="111">
        <v>32.6</v>
      </c>
      <c r="K6" s="111">
        <v>28.4</v>
      </c>
      <c r="L6" s="111">
        <v>2.2999999999999998</v>
      </c>
      <c r="M6" s="111">
        <v>1.9</v>
      </c>
    </row>
    <row r="7" spans="1:13">
      <c r="A7" s="44" t="s">
        <v>150</v>
      </c>
      <c r="B7" s="340">
        <v>593.1</v>
      </c>
      <c r="C7" s="108">
        <v>552.79999999999995</v>
      </c>
      <c r="D7" s="108">
        <v>24.8</v>
      </c>
      <c r="E7" s="108">
        <v>15.5</v>
      </c>
      <c r="F7" s="108">
        <v>556.20000000000005</v>
      </c>
      <c r="G7" s="109">
        <v>520.70000000000005</v>
      </c>
      <c r="H7" s="109">
        <v>22.5</v>
      </c>
      <c r="I7" s="109">
        <v>13</v>
      </c>
      <c r="J7" s="109">
        <v>36.9</v>
      </c>
      <c r="K7" s="109">
        <v>32.1</v>
      </c>
      <c r="L7" s="109">
        <v>2.2999999999999998</v>
      </c>
      <c r="M7" s="109">
        <v>2.6</v>
      </c>
    </row>
    <row r="8" spans="1:13">
      <c r="A8" s="44" t="s">
        <v>187</v>
      </c>
      <c r="B8" s="340">
        <v>592.29999999999995</v>
      </c>
      <c r="C8" s="125">
        <v>552.49</v>
      </c>
      <c r="D8" s="125">
        <v>24.63</v>
      </c>
      <c r="E8" s="125">
        <v>15.14</v>
      </c>
      <c r="F8" s="125">
        <v>555.75</v>
      </c>
      <c r="G8" s="125">
        <v>521.27</v>
      </c>
      <c r="H8" s="125">
        <v>21.63</v>
      </c>
      <c r="I8" s="125">
        <v>12.85</v>
      </c>
      <c r="J8" s="125">
        <v>36.51</v>
      </c>
      <c r="K8" s="125">
        <v>31.22</v>
      </c>
      <c r="L8" s="125">
        <v>3</v>
      </c>
      <c r="M8" s="125">
        <v>2.29</v>
      </c>
    </row>
    <row r="9" spans="1:13">
      <c r="A9" s="44" t="s">
        <v>196</v>
      </c>
      <c r="B9" s="341">
        <v>588.38</v>
      </c>
      <c r="C9" s="21">
        <v>549.11</v>
      </c>
      <c r="D9" s="21">
        <v>24.81</v>
      </c>
      <c r="E9" s="21">
        <v>14.45</v>
      </c>
      <c r="F9" s="21">
        <v>554.42999999999995</v>
      </c>
      <c r="G9" s="21">
        <v>519.16</v>
      </c>
      <c r="H9" s="21">
        <v>21.81</v>
      </c>
      <c r="I9" s="21">
        <v>13.45</v>
      </c>
      <c r="J9" s="21">
        <v>33.950000000000003</v>
      </c>
      <c r="K9" s="21">
        <v>29.95</v>
      </c>
      <c r="L9" s="21">
        <v>3</v>
      </c>
      <c r="M9" s="21">
        <v>1</v>
      </c>
    </row>
    <row r="10" spans="1:13">
      <c r="A10" s="44" t="s">
        <v>210</v>
      </c>
      <c r="B10" s="340">
        <v>578.6</v>
      </c>
      <c r="C10" s="21">
        <v>539.20000000000005</v>
      </c>
      <c r="D10" s="21">
        <v>24.4</v>
      </c>
      <c r="E10" s="21">
        <v>15</v>
      </c>
      <c r="F10" s="21">
        <v>547.5</v>
      </c>
      <c r="G10" s="21">
        <v>512.5</v>
      </c>
      <c r="H10" s="21">
        <v>21.4</v>
      </c>
      <c r="I10" s="21">
        <v>13.6</v>
      </c>
      <c r="J10" s="21">
        <v>31.1</v>
      </c>
      <c r="K10" s="21">
        <v>26.7</v>
      </c>
      <c r="L10" s="21">
        <v>3</v>
      </c>
      <c r="M10" s="21">
        <v>1.4</v>
      </c>
    </row>
    <row r="11" spans="1:13">
      <c r="A11" s="44" t="s">
        <v>223</v>
      </c>
      <c r="B11" s="341">
        <v>587.19000000000005</v>
      </c>
      <c r="C11" s="21">
        <v>547.01</v>
      </c>
      <c r="D11" s="21">
        <v>24.11</v>
      </c>
      <c r="E11" s="21">
        <v>16.07</v>
      </c>
      <c r="F11" s="21">
        <v>556.82000000000005</v>
      </c>
      <c r="G11" s="21">
        <v>521.04</v>
      </c>
      <c r="H11" s="21">
        <v>21.11</v>
      </c>
      <c r="I11" s="21">
        <v>14.67</v>
      </c>
      <c r="J11" s="21">
        <v>30.37</v>
      </c>
      <c r="K11" s="21">
        <v>25.97</v>
      </c>
      <c r="L11" s="21">
        <v>3</v>
      </c>
      <c r="M11" s="21">
        <v>1.4</v>
      </c>
    </row>
    <row r="12" spans="1:13">
      <c r="A12" s="44" t="s">
        <v>269</v>
      </c>
      <c r="B12" s="341">
        <v>589.1</v>
      </c>
      <c r="C12" s="21">
        <v>548.24</v>
      </c>
      <c r="D12" s="21">
        <v>24.53</v>
      </c>
      <c r="E12" s="21">
        <v>16.329999999999998</v>
      </c>
      <c r="F12" s="21">
        <v>558.66</v>
      </c>
      <c r="G12" s="21">
        <v>522.20000000000005</v>
      </c>
      <c r="H12" s="21">
        <v>21.53</v>
      </c>
      <c r="I12" s="21">
        <v>14.93</v>
      </c>
      <c r="J12" s="21">
        <v>30.44</v>
      </c>
      <c r="K12" s="21">
        <v>26.04</v>
      </c>
      <c r="L12" s="21">
        <v>3</v>
      </c>
      <c r="M12" s="21">
        <v>1.4</v>
      </c>
    </row>
    <row r="13" spans="1:13">
      <c r="A13" s="44" t="s">
        <v>281</v>
      </c>
      <c r="B13" s="341">
        <v>585.89</v>
      </c>
      <c r="C13" s="21">
        <v>541.88</v>
      </c>
      <c r="D13" s="21">
        <v>23.82</v>
      </c>
      <c r="E13" s="21">
        <v>20.190000000000001</v>
      </c>
      <c r="F13" s="21">
        <v>552.26</v>
      </c>
      <c r="G13" s="21">
        <v>513.94000000000005</v>
      </c>
      <c r="H13" s="21">
        <v>21.53</v>
      </c>
      <c r="I13" s="21">
        <v>16.79</v>
      </c>
      <c r="J13" s="21">
        <v>33.630000000000003</v>
      </c>
      <c r="K13" s="21">
        <v>27.94</v>
      </c>
      <c r="L13" s="21">
        <v>2.29</v>
      </c>
      <c r="M13" s="21">
        <v>3.4</v>
      </c>
    </row>
    <row r="14" spans="1:13">
      <c r="A14" s="44" t="s">
        <v>283</v>
      </c>
      <c r="B14" s="341">
        <v>593.16999999999996</v>
      </c>
      <c r="C14" s="21">
        <v>548.91999999999996</v>
      </c>
      <c r="D14" s="21">
        <v>23.71</v>
      </c>
      <c r="E14" s="21">
        <v>20.54</v>
      </c>
      <c r="F14" s="21">
        <v>559.66999999999996</v>
      </c>
      <c r="G14" s="21">
        <v>521.29</v>
      </c>
      <c r="H14" s="21">
        <v>20.74</v>
      </c>
      <c r="I14" s="21">
        <v>17.64</v>
      </c>
      <c r="J14" s="21">
        <v>33.5</v>
      </c>
      <c r="K14" s="21">
        <v>27.63</v>
      </c>
      <c r="L14" s="21">
        <v>2.97</v>
      </c>
      <c r="M14" s="21">
        <v>2.9</v>
      </c>
    </row>
    <row r="15" spans="1:13">
      <c r="A15" s="44" t="s">
        <v>295</v>
      </c>
      <c r="B15" s="341">
        <v>593.32000000000005</v>
      </c>
      <c r="C15" s="21">
        <v>551.83000000000004</v>
      </c>
      <c r="D15" s="21">
        <v>22.77</v>
      </c>
      <c r="E15" s="21">
        <v>18.72</v>
      </c>
      <c r="F15" s="21">
        <v>559.91999999999996</v>
      </c>
      <c r="G15" s="21">
        <v>524.75</v>
      </c>
      <c r="H15" s="21">
        <v>20.53</v>
      </c>
      <c r="I15" s="21">
        <v>14.64</v>
      </c>
      <c r="J15" s="21">
        <v>33.4</v>
      </c>
      <c r="K15" s="21">
        <v>27.08</v>
      </c>
      <c r="L15" s="21">
        <v>2.2400000000000002</v>
      </c>
      <c r="M15" s="21">
        <v>4.08</v>
      </c>
    </row>
    <row r="16" spans="1:13">
      <c r="A16" s="44" t="s">
        <v>298</v>
      </c>
      <c r="B16" s="341">
        <v>594.54</v>
      </c>
      <c r="C16" s="21">
        <v>554.69000000000005</v>
      </c>
      <c r="D16" s="21">
        <v>22.34</v>
      </c>
      <c r="E16" s="21">
        <v>17.510000000000002</v>
      </c>
      <c r="F16" s="21">
        <v>563.4</v>
      </c>
      <c r="G16" s="21">
        <v>529.91999999999996</v>
      </c>
      <c r="H16" s="21">
        <v>20.52</v>
      </c>
      <c r="I16" s="21">
        <v>12.96</v>
      </c>
      <c r="J16" s="21">
        <v>31.14</v>
      </c>
      <c r="K16" s="21">
        <v>24.77</v>
      </c>
      <c r="L16" s="21">
        <v>1.82</v>
      </c>
      <c r="M16" s="21">
        <v>4.55</v>
      </c>
    </row>
    <row r="17" spans="1:13">
      <c r="A17" s="323" t="s">
        <v>334</v>
      </c>
      <c r="B17" s="323"/>
      <c r="C17" s="323"/>
      <c r="D17" s="323"/>
      <c r="E17" s="323"/>
      <c r="F17" s="323"/>
      <c r="G17" s="323"/>
      <c r="H17" s="323"/>
      <c r="I17" s="323"/>
      <c r="J17" s="323"/>
      <c r="K17" s="323"/>
      <c r="L17" s="323"/>
      <c r="M17" s="323"/>
    </row>
  </sheetData>
  <mergeCells count="7">
    <mergeCell ref="A17:M17"/>
    <mergeCell ref="A1:M1"/>
    <mergeCell ref="B4:E4"/>
    <mergeCell ref="F4:I4"/>
    <mergeCell ref="J4:M4"/>
    <mergeCell ref="A2:M2"/>
    <mergeCell ref="A3:M3"/>
  </mergeCells>
  <phoneticPr fontId="0" type="noConversion"/>
  <pageMargins left="0.78740157499999996" right="0.78740157499999996" top="0.984251969" bottom="0.984251969" header="0.4921259845" footer="0.4921259845"/>
  <pageSetup paperSize="9" scale="5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6" tint="0.79998168889431442"/>
    <pageSetUpPr fitToPage="1"/>
  </sheetPr>
  <dimension ref="A1:M30"/>
  <sheetViews>
    <sheetView zoomScaleNormal="100" workbookViewId="0">
      <selection activeCell="A43" sqref="A43"/>
    </sheetView>
  </sheetViews>
  <sheetFormatPr baseColWidth="10" defaultRowHeight="12.75"/>
  <cols>
    <col min="1" max="1" width="7.42578125" customWidth="1"/>
    <col min="2" max="2" width="10" customWidth="1"/>
    <col min="3" max="3" width="12.7109375" customWidth="1"/>
    <col min="4" max="4" width="11.42578125" customWidth="1"/>
    <col min="5" max="5" width="13.28515625" customWidth="1"/>
    <col min="6" max="6" width="11.140625" customWidth="1"/>
    <col min="7" max="7" width="10.5703125" customWidth="1"/>
    <col min="8" max="8" width="8.7109375" customWidth="1"/>
    <col min="9" max="9" width="12.28515625" customWidth="1"/>
    <col min="10" max="10" width="10.5703125" customWidth="1"/>
    <col min="11" max="11" width="10" customWidth="1"/>
    <col min="12" max="12" width="8.7109375" customWidth="1"/>
  </cols>
  <sheetData>
    <row r="1" spans="1:13" ht="22.5" customHeight="1">
      <c r="A1" s="273" t="s">
        <v>169</v>
      </c>
      <c r="B1" s="246"/>
      <c r="C1" s="246"/>
      <c r="D1" s="246"/>
      <c r="E1" s="246"/>
      <c r="F1" s="246"/>
      <c r="G1" s="246"/>
      <c r="H1" s="246"/>
      <c r="I1" s="246"/>
      <c r="J1" s="246"/>
      <c r="K1" s="246"/>
      <c r="L1" s="246"/>
    </row>
    <row r="2" spans="1:13" ht="18" customHeight="1">
      <c r="A2" s="249" t="s">
        <v>261</v>
      </c>
      <c r="B2" s="246"/>
      <c r="C2" s="246"/>
      <c r="D2" s="246"/>
      <c r="E2" s="246"/>
      <c r="F2" s="246"/>
      <c r="G2" s="246"/>
      <c r="H2" s="246"/>
      <c r="I2" s="246"/>
      <c r="J2" s="246"/>
      <c r="K2" s="246"/>
      <c r="L2" s="246"/>
    </row>
    <row r="3" spans="1:13">
      <c r="J3" s="265" t="s">
        <v>44</v>
      </c>
      <c r="K3" s="265"/>
      <c r="L3" s="265"/>
    </row>
    <row r="4" spans="1:13" ht="51">
      <c r="A4" s="128"/>
      <c r="B4" s="3" t="s">
        <v>164</v>
      </c>
      <c r="C4" s="3" t="s">
        <v>270</v>
      </c>
      <c r="D4" s="343" t="s">
        <v>165</v>
      </c>
      <c r="E4" s="3" t="s">
        <v>197</v>
      </c>
      <c r="F4" s="3" t="s">
        <v>166</v>
      </c>
      <c r="G4" s="3" t="s">
        <v>167</v>
      </c>
      <c r="H4" s="3" t="s">
        <v>171</v>
      </c>
      <c r="I4" s="3" t="s">
        <v>25</v>
      </c>
      <c r="J4" s="3" t="s">
        <v>30</v>
      </c>
      <c r="K4" s="3" t="s">
        <v>268</v>
      </c>
      <c r="L4" s="3" t="s">
        <v>32</v>
      </c>
    </row>
    <row r="5" spans="1:13">
      <c r="A5" s="170" t="s">
        <v>70</v>
      </c>
      <c r="B5" s="339">
        <v>742</v>
      </c>
      <c r="C5" s="4">
        <f t="shared" ref="C5:C10" si="0">D5-B5</f>
        <v>104</v>
      </c>
      <c r="D5" s="340">
        <v>846</v>
      </c>
      <c r="E5" s="18">
        <v>362</v>
      </c>
      <c r="F5" s="4">
        <v>118</v>
      </c>
      <c r="G5" s="4">
        <v>141</v>
      </c>
      <c r="H5" s="4">
        <v>37</v>
      </c>
      <c r="I5" s="4">
        <v>126</v>
      </c>
      <c r="J5" s="4">
        <v>17</v>
      </c>
      <c r="K5" s="4">
        <v>22</v>
      </c>
      <c r="L5" s="4">
        <v>23</v>
      </c>
    </row>
    <row r="6" spans="1:13">
      <c r="A6" s="44" t="s">
        <v>150</v>
      </c>
      <c r="B6" s="340">
        <v>742</v>
      </c>
      <c r="C6">
        <f t="shared" si="0"/>
        <v>109</v>
      </c>
      <c r="D6" s="340">
        <v>851</v>
      </c>
      <c r="E6" s="19">
        <v>359</v>
      </c>
      <c r="F6">
        <v>114</v>
      </c>
      <c r="G6">
        <v>142</v>
      </c>
      <c r="H6">
        <v>38</v>
      </c>
      <c r="I6">
        <v>131</v>
      </c>
      <c r="J6">
        <v>19</v>
      </c>
      <c r="K6">
        <v>23</v>
      </c>
      <c r="L6">
        <v>25</v>
      </c>
    </row>
    <row r="7" spans="1:13">
      <c r="A7" s="44" t="s">
        <v>187</v>
      </c>
      <c r="B7" s="340">
        <v>743</v>
      </c>
      <c r="C7">
        <f t="shared" si="0"/>
        <v>92</v>
      </c>
      <c r="D7" s="340">
        <v>835</v>
      </c>
      <c r="E7" s="19">
        <v>350</v>
      </c>
      <c r="F7">
        <v>110</v>
      </c>
      <c r="G7">
        <v>134</v>
      </c>
      <c r="H7">
        <v>34</v>
      </c>
      <c r="I7">
        <v>140</v>
      </c>
      <c r="J7">
        <v>18</v>
      </c>
      <c r="K7">
        <v>24</v>
      </c>
      <c r="L7">
        <v>25</v>
      </c>
    </row>
    <row r="8" spans="1:13">
      <c r="A8" s="44" t="s">
        <v>196</v>
      </c>
      <c r="B8" s="340">
        <v>744</v>
      </c>
      <c r="C8">
        <f t="shared" si="0"/>
        <v>92</v>
      </c>
      <c r="D8" s="340">
        <v>836</v>
      </c>
      <c r="E8">
        <v>363</v>
      </c>
      <c r="F8">
        <v>113</v>
      </c>
      <c r="G8">
        <v>126</v>
      </c>
      <c r="H8">
        <v>32</v>
      </c>
      <c r="I8">
        <v>135</v>
      </c>
      <c r="J8">
        <v>19</v>
      </c>
      <c r="K8">
        <v>23</v>
      </c>
      <c r="L8">
        <v>25</v>
      </c>
    </row>
    <row r="9" spans="1:13">
      <c r="A9" s="44" t="s">
        <v>210</v>
      </c>
      <c r="B9" s="340">
        <v>736</v>
      </c>
      <c r="C9">
        <f t="shared" si="0"/>
        <v>83</v>
      </c>
      <c r="D9" s="340">
        <v>819</v>
      </c>
      <c r="E9">
        <v>363</v>
      </c>
      <c r="F9">
        <v>108</v>
      </c>
      <c r="G9">
        <v>120</v>
      </c>
      <c r="H9">
        <v>30</v>
      </c>
      <c r="I9">
        <v>133</v>
      </c>
      <c r="J9">
        <v>18</v>
      </c>
      <c r="K9">
        <v>25</v>
      </c>
      <c r="L9">
        <v>22</v>
      </c>
    </row>
    <row r="10" spans="1:13">
      <c r="A10" s="44" t="s">
        <v>223</v>
      </c>
      <c r="B10" s="340">
        <v>749</v>
      </c>
      <c r="C10">
        <f t="shared" si="0"/>
        <v>71</v>
      </c>
      <c r="D10" s="340">
        <v>820</v>
      </c>
      <c r="E10">
        <v>367</v>
      </c>
      <c r="F10">
        <v>109</v>
      </c>
      <c r="G10">
        <v>122</v>
      </c>
      <c r="H10">
        <v>26</v>
      </c>
      <c r="I10">
        <v>129</v>
      </c>
      <c r="J10">
        <v>17</v>
      </c>
      <c r="K10">
        <v>24</v>
      </c>
      <c r="L10">
        <v>26</v>
      </c>
    </row>
    <row r="11" spans="1:13">
      <c r="A11" s="44" t="s">
        <v>269</v>
      </c>
      <c r="B11" s="340">
        <v>746</v>
      </c>
      <c r="C11">
        <v>78</v>
      </c>
      <c r="D11" s="340">
        <v>824</v>
      </c>
      <c r="E11">
        <v>359</v>
      </c>
      <c r="F11">
        <v>110</v>
      </c>
      <c r="G11">
        <v>123</v>
      </c>
      <c r="H11">
        <v>30</v>
      </c>
      <c r="I11">
        <v>127</v>
      </c>
      <c r="J11">
        <v>20</v>
      </c>
      <c r="K11">
        <v>27</v>
      </c>
      <c r="L11">
        <v>28</v>
      </c>
    </row>
    <row r="12" spans="1:13">
      <c r="A12" s="44" t="s">
        <v>281</v>
      </c>
      <c r="B12" s="340">
        <v>744</v>
      </c>
      <c r="C12">
        <v>76</v>
      </c>
      <c r="D12" s="340">
        <v>820</v>
      </c>
      <c r="E12">
        <v>369</v>
      </c>
      <c r="F12">
        <v>102</v>
      </c>
      <c r="G12">
        <v>122</v>
      </c>
      <c r="H12">
        <v>25</v>
      </c>
      <c r="I12">
        <v>129</v>
      </c>
      <c r="J12">
        <v>19</v>
      </c>
      <c r="K12">
        <v>26</v>
      </c>
      <c r="L12">
        <v>28</v>
      </c>
    </row>
    <row r="13" spans="1:13">
      <c r="A13" s="44" t="s">
        <v>283</v>
      </c>
      <c r="B13" s="340">
        <v>753</v>
      </c>
      <c r="C13">
        <v>80</v>
      </c>
      <c r="D13" s="340">
        <v>833</v>
      </c>
      <c r="E13">
        <v>377</v>
      </c>
      <c r="F13" s="19">
        <v>99</v>
      </c>
      <c r="G13" s="19">
        <v>120</v>
      </c>
      <c r="H13" s="19">
        <v>32</v>
      </c>
      <c r="I13" s="19">
        <v>134</v>
      </c>
      <c r="J13" s="19">
        <v>19</v>
      </c>
      <c r="K13" s="19">
        <v>24</v>
      </c>
      <c r="L13" s="19">
        <v>28</v>
      </c>
    </row>
    <row r="14" spans="1:13">
      <c r="A14" s="44" t="s">
        <v>295</v>
      </c>
      <c r="B14" s="340">
        <v>765</v>
      </c>
      <c r="C14">
        <v>41</v>
      </c>
      <c r="D14" s="340">
        <v>806</v>
      </c>
      <c r="E14" s="19">
        <v>388</v>
      </c>
      <c r="F14" s="19">
        <v>96</v>
      </c>
      <c r="G14" s="19">
        <v>108</v>
      </c>
      <c r="H14" s="19">
        <v>28</v>
      </c>
      <c r="I14" s="19">
        <v>119</v>
      </c>
      <c r="J14" s="19">
        <v>15</v>
      </c>
      <c r="K14" s="19">
        <v>25</v>
      </c>
      <c r="L14" s="19">
        <v>27</v>
      </c>
    </row>
    <row r="15" spans="1:13">
      <c r="A15" s="44" t="s">
        <v>298</v>
      </c>
      <c r="B15" s="340">
        <v>753</v>
      </c>
      <c r="C15">
        <v>75</v>
      </c>
      <c r="D15" s="340">
        <v>828</v>
      </c>
      <c r="E15" s="19">
        <v>381</v>
      </c>
      <c r="F15" s="19">
        <v>106</v>
      </c>
      <c r="G15" s="19">
        <v>121</v>
      </c>
      <c r="H15" s="19">
        <v>25</v>
      </c>
      <c r="I15" s="19">
        <v>129</v>
      </c>
      <c r="J15" s="19">
        <v>17</v>
      </c>
      <c r="K15" s="19">
        <v>25</v>
      </c>
      <c r="L15" s="19">
        <v>24</v>
      </c>
    </row>
    <row r="16" spans="1:13">
      <c r="A16" s="323" t="s">
        <v>334</v>
      </c>
      <c r="B16" s="323"/>
      <c r="C16" s="323"/>
      <c r="D16" s="323"/>
      <c r="E16" s="323"/>
      <c r="F16" s="323"/>
      <c r="G16" s="323"/>
      <c r="H16" s="323"/>
      <c r="I16" s="323"/>
      <c r="J16" s="323"/>
      <c r="K16" s="323"/>
      <c r="L16" s="323"/>
      <c r="M16" s="345"/>
    </row>
    <row r="17" spans="1:13">
      <c r="A17" s="344"/>
      <c r="B17" s="344"/>
      <c r="C17" s="344"/>
      <c r="D17" s="344"/>
      <c r="E17" s="344"/>
      <c r="F17" s="344"/>
      <c r="G17" s="344"/>
      <c r="H17" s="344"/>
      <c r="I17" s="344"/>
      <c r="J17" s="344"/>
      <c r="K17" s="344"/>
      <c r="L17" s="344"/>
      <c r="M17" s="345"/>
    </row>
    <row r="18" spans="1:13">
      <c r="A18" s="262" t="s">
        <v>80</v>
      </c>
      <c r="B18" s="262"/>
      <c r="C18" s="262"/>
      <c r="D18" s="262"/>
      <c r="E18" s="262"/>
      <c r="F18" s="262"/>
      <c r="G18" s="262"/>
      <c r="H18" s="262"/>
      <c r="I18" s="262"/>
      <c r="J18" s="262"/>
      <c r="K18" s="262"/>
      <c r="L18" s="262"/>
    </row>
    <row r="19" spans="1:13">
      <c r="A19" s="293" t="s">
        <v>168</v>
      </c>
      <c r="B19" s="293"/>
      <c r="C19" s="293"/>
      <c r="D19" s="293"/>
      <c r="E19" s="293"/>
      <c r="F19" s="293"/>
      <c r="G19" s="293"/>
      <c r="H19" s="293"/>
      <c r="I19" s="293"/>
      <c r="J19" s="293"/>
      <c r="K19" s="293"/>
      <c r="L19" s="293"/>
    </row>
    <row r="20" spans="1:13">
      <c r="A20" s="293" t="s">
        <v>182</v>
      </c>
      <c r="B20" s="293"/>
      <c r="C20" s="293"/>
      <c r="D20" s="293"/>
      <c r="E20" s="293"/>
      <c r="F20" s="293"/>
      <c r="G20" s="293"/>
      <c r="H20" s="293"/>
      <c r="I20" s="293"/>
      <c r="J20" s="293"/>
      <c r="K20" s="293"/>
      <c r="L20" s="293"/>
    </row>
    <row r="21" spans="1:13" ht="28.5" customHeight="1">
      <c r="A21" s="254" t="s">
        <v>199</v>
      </c>
      <c r="B21" s="255"/>
      <c r="C21" s="255"/>
      <c r="D21" s="255"/>
      <c r="E21" s="255"/>
      <c r="F21" s="255"/>
      <c r="G21" s="255"/>
      <c r="H21" s="255"/>
      <c r="I21" s="255"/>
      <c r="J21" s="255"/>
      <c r="K21" s="255"/>
      <c r="L21" s="255"/>
    </row>
    <row r="22" spans="1:13" ht="12.75" customHeight="1">
      <c r="A22" s="256" t="s">
        <v>286</v>
      </c>
      <c r="B22" s="256"/>
      <c r="C22" s="256"/>
      <c r="D22" s="256"/>
      <c r="E22" s="256"/>
      <c r="F22" s="256"/>
      <c r="G22" s="256"/>
      <c r="H22" s="256"/>
      <c r="I22" s="256"/>
      <c r="J22" s="256"/>
      <c r="K22" s="256"/>
      <c r="L22" s="256"/>
    </row>
    <row r="23" spans="1:13" ht="12.75" customHeight="1">
      <c r="A23" s="281" t="s">
        <v>287</v>
      </c>
      <c r="B23" s="281"/>
      <c r="C23" s="281"/>
      <c r="D23" s="281"/>
      <c r="E23" s="281"/>
      <c r="F23" s="281"/>
      <c r="G23" s="281"/>
      <c r="H23" s="281"/>
      <c r="I23" s="281"/>
      <c r="J23" s="281"/>
      <c r="K23" s="281"/>
      <c r="L23" s="281"/>
    </row>
    <row r="24" spans="1:13">
      <c r="B24" s="35"/>
      <c r="C24" s="35"/>
      <c r="D24" s="35"/>
      <c r="E24" s="35"/>
      <c r="F24" s="35"/>
      <c r="G24" s="35"/>
      <c r="H24" s="35"/>
      <c r="I24" s="35"/>
      <c r="J24" s="35"/>
      <c r="K24" s="35"/>
      <c r="L24" s="35"/>
      <c r="M24" s="35"/>
    </row>
    <row r="25" spans="1:13">
      <c r="B25" s="35"/>
      <c r="C25" s="35"/>
      <c r="D25" s="35"/>
      <c r="E25" s="35"/>
      <c r="F25" s="35"/>
      <c r="G25" s="35"/>
      <c r="H25" s="35"/>
      <c r="I25" s="35"/>
      <c r="J25" s="35"/>
      <c r="K25" s="35"/>
      <c r="L25" s="35"/>
      <c r="M25" s="35"/>
    </row>
    <row r="26" spans="1:13">
      <c r="B26" s="207"/>
      <c r="C26" s="35"/>
      <c r="D26" s="207"/>
      <c r="E26" s="207"/>
      <c r="F26" s="207"/>
      <c r="G26" s="207"/>
      <c r="H26" s="207"/>
      <c r="I26" s="207"/>
      <c r="J26" s="207"/>
      <c r="K26" s="207"/>
      <c r="L26" s="207"/>
      <c r="M26" s="35"/>
    </row>
    <row r="27" spans="1:13">
      <c r="B27" s="35"/>
      <c r="C27" s="35"/>
      <c r="D27" s="35"/>
      <c r="E27" s="35"/>
      <c r="F27" s="35"/>
      <c r="G27" s="35"/>
      <c r="H27" s="35"/>
      <c r="I27" s="35"/>
      <c r="J27" s="35"/>
      <c r="K27" s="35"/>
      <c r="L27" s="35"/>
      <c r="M27" s="35"/>
    </row>
    <row r="28" spans="1:13">
      <c r="B28" s="35"/>
      <c r="C28" s="35"/>
      <c r="D28" s="35"/>
      <c r="E28" s="35"/>
      <c r="F28" s="35"/>
      <c r="G28" s="35"/>
      <c r="H28" s="35"/>
      <c r="I28" s="35"/>
      <c r="J28" s="35"/>
      <c r="K28" s="35"/>
      <c r="L28" s="35"/>
      <c r="M28" s="35"/>
    </row>
    <row r="29" spans="1:13">
      <c r="B29" s="35"/>
      <c r="C29" s="35"/>
      <c r="D29" s="35"/>
      <c r="E29" s="35"/>
      <c r="F29" s="35"/>
      <c r="G29" s="35"/>
      <c r="H29" s="35"/>
      <c r="I29" s="35"/>
      <c r="J29" s="35"/>
      <c r="K29" s="35"/>
      <c r="L29" s="35"/>
      <c r="M29" s="35"/>
    </row>
    <row r="30" spans="1:13">
      <c r="B30" s="35"/>
      <c r="C30" s="35"/>
      <c r="D30" s="35"/>
      <c r="E30" s="35"/>
      <c r="F30" s="35"/>
      <c r="G30" s="35"/>
      <c r="H30" s="35"/>
      <c r="I30" s="35"/>
      <c r="J30" s="35"/>
      <c r="K30" s="35"/>
      <c r="L30" s="35"/>
      <c r="M30" s="35"/>
    </row>
  </sheetData>
  <mergeCells count="10">
    <mergeCell ref="A23:L23"/>
    <mergeCell ref="A21:L21"/>
    <mergeCell ref="A20:L20"/>
    <mergeCell ref="A1:L1"/>
    <mergeCell ref="A2:L2"/>
    <mergeCell ref="A18:L18"/>
    <mergeCell ref="A19:L19"/>
    <mergeCell ref="J3:L3"/>
    <mergeCell ref="A22:L22"/>
    <mergeCell ref="A16:L16"/>
  </mergeCells>
  <phoneticPr fontId="3" type="noConversion"/>
  <pageMargins left="0.78740157499999996" right="0.78740157499999996" top="0.984251969" bottom="0.984251969" header="0.4921259845" footer="0.4921259845"/>
  <pageSetup paperSize="9" scale="64" fitToHeight="0"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6" tint="0.79998168889431442"/>
    <pageSetUpPr fitToPage="1"/>
  </sheetPr>
  <dimension ref="A1:M37"/>
  <sheetViews>
    <sheetView zoomScaleNormal="100" workbookViewId="0">
      <selection activeCell="A42" sqref="A42"/>
    </sheetView>
  </sheetViews>
  <sheetFormatPr baseColWidth="10" defaultRowHeight="12.75"/>
  <cols>
    <col min="1" max="1" width="7.42578125" customWidth="1"/>
    <col min="2" max="2" width="10" customWidth="1"/>
    <col min="3" max="3" width="15.5703125" customWidth="1"/>
    <col min="4" max="5" width="11" customWidth="1"/>
    <col min="6" max="6" width="9.85546875" customWidth="1"/>
    <col min="7" max="7" width="11.5703125" customWidth="1"/>
    <col min="8" max="8" width="10.85546875" customWidth="1"/>
    <col min="9" max="9" width="16.28515625" customWidth="1"/>
    <col min="10" max="10" width="8.7109375" customWidth="1"/>
  </cols>
  <sheetData>
    <row r="1" spans="1:12" ht="22.5" customHeight="1">
      <c r="A1" s="273" t="s">
        <v>248</v>
      </c>
      <c r="B1" s="246"/>
      <c r="C1" s="246"/>
      <c r="D1" s="246"/>
      <c r="E1" s="246"/>
      <c r="F1" s="246"/>
      <c r="G1" s="246"/>
      <c r="H1" s="246"/>
      <c r="I1" s="246"/>
      <c r="J1" s="246"/>
    </row>
    <row r="2" spans="1:12" ht="18" customHeight="1">
      <c r="A2" s="249" t="s">
        <v>261</v>
      </c>
      <c r="B2" s="246"/>
      <c r="C2" s="246"/>
      <c r="D2" s="246"/>
      <c r="E2" s="246"/>
      <c r="F2" s="246"/>
      <c r="G2" s="246"/>
      <c r="H2" s="246"/>
      <c r="I2" s="246"/>
      <c r="J2" s="246"/>
    </row>
    <row r="3" spans="1:12">
      <c r="J3" s="1" t="s">
        <v>170</v>
      </c>
    </row>
    <row r="4" spans="1:12" ht="38.25">
      <c r="A4" s="128"/>
      <c r="B4" s="3" t="s">
        <v>2</v>
      </c>
      <c r="C4" s="200" t="s">
        <v>197</v>
      </c>
      <c r="D4" s="200" t="s">
        <v>166</v>
      </c>
      <c r="E4" s="200" t="s">
        <v>167</v>
      </c>
      <c r="F4" s="200" t="s">
        <v>195</v>
      </c>
      <c r="G4" s="200" t="s">
        <v>25</v>
      </c>
      <c r="H4" s="200" t="s">
        <v>30</v>
      </c>
      <c r="I4" s="200" t="s">
        <v>268</v>
      </c>
      <c r="J4" s="200" t="s">
        <v>275</v>
      </c>
    </row>
    <row r="5" spans="1:12">
      <c r="A5" s="170" t="s">
        <v>70</v>
      </c>
      <c r="B5" s="342">
        <v>588.9</v>
      </c>
      <c r="C5" s="25">
        <v>277.60000000000002</v>
      </c>
      <c r="D5" s="25">
        <v>76.3</v>
      </c>
      <c r="E5" s="25">
        <v>91.9</v>
      </c>
      <c r="F5" s="25">
        <v>16.5</v>
      </c>
      <c r="G5" s="25">
        <v>85.4</v>
      </c>
      <c r="H5" s="25">
        <v>12.1</v>
      </c>
      <c r="I5" s="25">
        <v>11</v>
      </c>
      <c r="J5" s="25">
        <v>18.2</v>
      </c>
    </row>
    <row r="6" spans="1:12">
      <c r="A6" s="44" t="s">
        <v>150</v>
      </c>
      <c r="B6" s="341">
        <v>593.1</v>
      </c>
      <c r="C6" s="21">
        <v>279.89999999999998</v>
      </c>
      <c r="D6" s="21">
        <v>77.7</v>
      </c>
      <c r="E6" s="21">
        <v>87.7</v>
      </c>
      <c r="F6" s="21">
        <v>17</v>
      </c>
      <c r="G6" s="21">
        <v>88.5</v>
      </c>
      <c r="H6" s="21">
        <v>12.5</v>
      </c>
      <c r="I6" s="21">
        <v>11</v>
      </c>
      <c r="J6" s="21">
        <v>18.7</v>
      </c>
    </row>
    <row r="7" spans="1:12">
      <c r="A7" s="44" t="s">
        <v>187</v>
      </c>
      <c r="B7" s="341">
        <v>592.26</v>
      </c>
      <c r="C7" s="21">
        <v>274.7</v>
      </c>
      <c r="D7" s="21">
        <v>76.34</v>
      </c>
      <c r="E7" s="21">
        <v>86.16</v>
      </c>
      <c r="F7" s="21">
        <v>16.12</v>
      </c>
      <c r="G7" s="21">
        <v>95.36</v>
      </c>
      <c r="H7" s="21">
        <v>12.83</v>
      </c>
      <c r="I7" s="21">
        <v>12.08</v>
      </c>
      <c r="J7" s="21">
        <v>18.690000000000001</v>
      </c>
    </row>
    <row r="8" spans="1:12">
      <c r="A8" s="44" t="s">
        <v>196</v>
      </c>
      <c r="B8" s="341">
        <v>588.38</v>
      </c>
      <c r="C8" s="21">
        <v>277.22000000000003</v>
      </c>
      <c r="D8" s="21">
        <v>77.02</v>
      </c>
      <c r="E8" s="21">
        <v>81.83</v>
      </c>
      <c r="F8" s="21">
        <v>13.4</v>
      </c>
      <c r="G8" s="21">
        <v>93.789999999999992</v>
      </c>
      <c r="H8" s="21">
        <v>14.05</v>
      </c>
      <c r="I8" s="21">
        <v>12.38</v>
      </c>
      <c r="J8" s="21">
        <v>18.690000000000001</v>
      </c>
    </row>
    <row r="9" spans="1:12">
      <c r="A9" s="44" t="s">
        <v>210</v>
      </c>
      <c r="B9" s="341">
        <v>578.6</v>
      </c>
      <c r="C9" s="21">
        <v>275.3</v>
      </c>
      <c r="D9" s="21">
        <v>75.5</v>
      </c>
      <c r="E9" s="21">
        <v>80.3</v>
      </c>
      <c r="F9" s="21">
        <v>12.3</v>
      </c>
      <c r="G9" s="21">
        <v>91.3</v>
      </c>
      <c r="H9" s="21">
        <v>13.4</v>
      </c>
      <c r="I9" s="21">
        <v>12.4</v>
      </c>
      <c r="J9" s="21">
        <v>18.2</v>
      </c>
    </row>
    <row r="10" spans="1:12">
      <c r="A10" s="44" t="s">
        <v>223</v>
      </c>
      <c r="B10" s="341">
        <v>587.19000000000005</v>
      </c>
      <c r="C10" s="21">
        <v>279.33999999999997</v>
      </c>
      <c r="D10" s="21">
        <v>79.819999999999993</v>
      </c>
      <c r="E10" s="21">
        <v>79.87</v>
      </c>
      <c r="F10" s="21">
        <v>12.9</v>
      </c>
      <c r="G10" s="21">
        <v>89.490000000000009</v>
      </c>
      <c r="H10" s="21">
        <v>12.82</v>
      </c>
      <c r="I10" s="21">
        <v>12.38</v>
      </c>
      <c r="J10" s="21">
        <v>20.59</v>
      </c>
    </row>
    <row r="11" spans="1:12">
      <c r="A11" s="44" t="s">
        <v>269</v>
      </c>
      <c r="B11" s="341">
        <v>589.1</v>
      </c>
      <c r="C11" s="21">
        <v>276.28000000000003</v>
      </c>
      <c r="D11" s="21">
        <v>79.89</v>
      </c>
      <c r="E11" s="21">
        <v>80.63</v>
      </c>
      <c r="F11" s="21">
        <v>13.45</v>
      </c>
      <c r="G11" s="21">
        <v>89.94</v>
      </c>
      <c r="H11" s="21">
        <v>13.8</v>
      </c>
      <c r="I11" s="21">
        <v>14.83</v>
      </c>
      <c r="J11" s="21">
        <v>20.28</v>
      </c>
    </row>
    <row r="12" spans="1:12">
      <c r="A12" s="44" t="s">
        <v>281</v>
      </c>
      <c r="B12" s="341">
        <v>585.89</v>
      </c>
      <c r="C12" s="21">
        <v>280.83999999999997</v>
      </c>
      <c r="D12" s="21">
        <v>77.45</v>
      </c>
      <c r="E12" s="21">
        <v>80.88</v>
      </c>
      <c r="F12" s="21">
        <v>11.66</v>
      </c>
      <c r="G12" s="21">
        <v>87.34</v>
      </c>
      <c r="H12" s="21">
        <v>13.6</v>
      </c>
      <c r="I12" s="21">
        <v>13.61</v>
      </c>
      <c r="J12" s="21">
        <v>20.5</v>
      </c>
    </row>
    <row r="13" spans="1:12">
      <c r="A13" s="44" t="s">
        <v>283</v>
      </c>
      <c r="B13" s="341">
        <v>593.16999999999996</v>
      </c>
      <c r="C13" s="21">
        <v>285.55</v>
      </c>
      <c r="D13" s="21">
        <v>75.86</v>
      </c>
      <c r="E13" s="21">
        <v>79.75</v>
      </c>
      <c r="F13" s="21">
        <v>12.97</v>
      </c>
      <c r="G13" s="21">
        <v>91.52000000000001</v>
      </c>
      <c r="H13" s="21">
        <v>11.17</v>
      </c>
      <c r="I13" s="21">
        <v>14.63</v>
      </c>
      <c r="J13" s="21">
        <v>21.72</v>
      </c>
    </row>
    <row r="14" spans="1:12">
      <c r="A14" s="44" t="s">
        <v>295</v>
      </c>
      <c r="B14" s="341">
        <v>593.32000000000005</v>
      </c>
      <c r="C14" s="21">
        <v>293.45</v>
      </c>
      <c r="D14" s="21">
        <v>77.77</v>
      </c>
      <c r="E14" s="21">
        <v>78.8</v>
      </c>
      <c r="F14" s="21">
        <v>11.82</v>
      </c>
      <c r="G14" s="21">
        <v>86.14</v>
      </c>
      <c r="H14" s="21">
        <v>10.039999999999999</v>
      </c>
      <c r="I14" s="21">
        <v>17.100000000000001</v>
      </c>
      <c r="J14" s="21">
        <v>18.21</v>
      </c>
    </row>
    <row r="15" spans="1:12">
      <c r="A15" s="44" t="s">
        <v>298</v>
      </c>
      <c r="B15" s="341">
        <v>594.54</v>
      </c>
      <c r="C15" s="21">
        <v>288.98</v>
      </c>
      <c r="D15" s="21">
        <v>80.19</v>
      </c>
      <c r="E15" s="21">
        <v>80.81</v>
      </c>
      <c r="F15" s="21">
        <v>10.88</v>
      </c>
      <c r="G15" s="21">
        <v>89.69</v>
      </c>
      <c r="H15" s="21">
        <v>10.65</v>
      </c>
      <c r="I15" s="21">
        <v>16.63</v>
      </c>
      <c r="J15" s="21">
        <v>16.71</v>
      </c>
    </row>
    <row r="16" spans="1:12">
      <c r="A16" s="323" t="s">
        <v>334</v>
      </c>
      <c r="B16" s="323"/>
      <c r="C16" s="323"/>
      <c r="D16" s="323"/>
      <c r="E16" s="323"/>
      <c r="F16" s="323"/>
      <c r="G16" s="323"/>
      <c r="H16" s="323"/>
      <c r="I16" s="323"/>
      <c r="J16" s="323"/>
      <c r="K16" s="345"/>
      <c r="L16" s="345"/>
    </row>
    <row r="17" spans="1:13">
      <c r="A17" s="344"/>
      <c r="B17" s="344"/>
      <c r="C17" s="344"/>
      <c r="D17" s="344"/>
      <c r="E17" s="344"/>
      <c r="F17" s="344"/>
      <c r="G17" s="344"/>
      <c r="H17" s="344"/>
      <c r="I17" s="344"/>
      <c r="J17" s="344"/>
      <c r="K17" s="345"/>
      <c r="L17" s="345"/>
    </row>
    <row r="18" spans="1:13">
      <c r="A18" s="262" t="s">
        <v>80</v>
      </c>
      <c r="B18" s="262"/>
      <c r="C18" s="262"/>
      <c r="D18" s="262"/>
      <c r="E18" s="262"/>
      <c r="F18" s="262"/>
      <c r="G18" s="262"/>
      <c r="H18" s="262"/>
      <c r="I18" s="262"/>
      <c r="J18" s="262"/>
    </row>
    <row r="19" spans="1:13" ht="30.75" customHeight="1">
      <c r="A19" s="254" t="s">
        <v>198</v>
      </c>
      <c r="B19" s="255"/>
      <c r="C19" s="255"/>
      <c r="D19" s="255"/>
      <c r="E19" s="255"/>
      <c r="F19" s="255"/>
      <c r="G19" s="255"/>
      <c r="H19" s="255"/>
      <c r="I19" s="255"/>
      <c r="J19" s="255"/>
    </row>
    <row r="20" spans="1:13" ht="12.75" customHeight="1">
      <c r="A20" s="256" t="s">
        <v>286</v>
      </c>
      <c r="B20" s="256"/>
      <c r="C20" s="256"/>
      <c r="D20" s="256"/>
      <c r="E20" s="256"/>
      <c r="F20" s="256"/>
      <c r="G20" s="256"/>
      <c r="H20" s="256"/>
      <c r="I20" s="256"/>
      <c r="J20" s="256"/>
    </row>
    <row r="21" spans="1:13" ht="12.75" customHeight="1">
      <c r="A21" s="281" t="s">
        <v>287</v>
      </c>
      <c r="B21" s="281"/>
      <c r="C21" s="281"/>
      <c r="D21" s="281"/>
      <c r="E21" s="281"/>
      <c r="F21" s="281"/>
      <c r="G21" s="281"/>
      <c r="H21" s="281"/>
      <c r="I21" s="281"/>
      <c r="J21" s="281"/>
    </row>
    <row r="25" spans="1:13">
      <c r="A25" s="103"/>
      <c r="B25" s="103"/>
      <c r="C25" s="103"/>
      <c r="D25" s="103"/>
      <c r="E25" s="103"/>
      <c r="F25" s="103"/>
      <c r="G25" s="103"/>
      <c r="H25" s="103"/>
      <c r="I25" s="103"/>
      <c r="J25" s="103"/>
      <c r="K25" s="103"/>
      <c r="L25" s="103"/>
      <c r="M25" s="103"/>
    </row>
    <row r="26" spans="1:13">
      <c r="A26" s="103"/>
      <c r="B26" s="209"/>
      <c r="C26" s="209"/>
      <c r="D26" s="209"/>
      <c r="E26" s="209"/>
      <c r="F26" s="209"/>
      <c r="G26" s="209"/>
      <c r="H26" s="209"/>
      <c r="I26" s="209"/>
      <c r="J26" s="209"/>
      <c r="K26" s="103"/>
      <c r="L26" s="103"/>
      <c r="M26" s="103"/>
    </row>
    <row r="27" spans="1:13">
      <c r="A27" s="103"/>
      <c r="B27" s="103"/>
      <c r="C27" s="103"/>
      <c r="D27" s="103"/>
      <c r="E27" s="103"/>
      <c r="F27" s="103"/>
      <c r="G27" s="103"/>
      <c r="H27" s="103"/>
      <c r="I27" s="103"/>
      <c r="J27" s="103"/>
      <c r="K27" s="103"/>
      <c r="L27" s="103"/>
      <c r="M27" s="103"/>
    </row>
    <row r="28" spans="1:13">
      <c r="A28" s="103"/>
      <c r="B28" s="103"/>
      <c r="C28" s="103"/>
      <c r="D28" s="103"/>
      <c r="E28" s="103"/>
      <c r="F28" s="103"/>
      <c r="G28" s="103"/>
      <c r="H28" s="103"/>
      <c r="I28" s="103"/>
      <c r="J28" s="103"/>
      <c r="K28" s="103"/>
      <c r="L28" s="103"/>
      <c r="M28" s="103"/>
    </row>
    <row r="29" spans="1:13">
      <c r="A29" s="103"/>
      <c r="B29" s="103"/>
      <c r="C29" s="103"/>
      <c r="D29" s="103"/>
      <c r="E29" s="103"/>
      <c r="F29" s="103"/>
      <c r="G29" s="103"/>
      <c r="H29" s="103"/>
      <c r="I29" s="103"/>
      <c r="J29" s="103"/>
      <c r="K29" s="103"/>
      <c r="L29" s="103"/>
      <c r="M29" s="103"/>
    </row>
    <row r="34" spans="12:12">
      <c r="L34" s="109"/>
    </row>
    <row r="35" spans="12:12">
      <c r="L35" s="109"/>
    </row>
    <row r="36" spans="12:12">
      <c r="L36" s="109"/>
    </row>
    <row r="37" spans="12:12">
      <c r="L37" s="109"/>
    </row>
  </sheetData>
  <mergeCells count="7">
    <mergeCell ref="A21:J21"/>
    <mergeCell ref="A1:J1"/>
    <mergeCell ref="A2:J2"/>
    <mergeCell ref="A18:J18"/>
    <mergeCell ref="A19:J19"/>
    <mergeCell ref="A20:J20"/>
    <mergeCell ref="A16:J16"/>
  </mergeCells>
  <phoneticPr fontId="0" type="noConversion"/>
  <pageMargins left="0.78740157499999996" right="0.78740157499999996" top="0.984251969" bottom="0.984251969" header="0.4921259845" footer="0.4921259845"/>
  <pageSetup paperSize="9" scale="72" fitToHeight="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6" tint="0.79998168889431442"/>
    <pageSetUpPr fitToPage="1"/>
  </sheetPr>
  <dimension ref="A1:N23"/>
  <sheetViews>
    <sheetView zoomScaleNormal="100" workbookViewId="0">
      <selection activeCell="A49" sqref="A49"/>
    </sheetView>
  </sheetViews>
  <sheetFormatPr baseColWidth="10" defaultRowHeight="12.75"/>
  <cols>
    <col min="1" max="1" width="9" customWidth="1"/>
    <col min="2" max="2" width="5.7109375" customWidth="1"/>
    <col min="3" max="3" width="6.5703125" customWidth="1"/>
    <col min="4" max="4" width="12.7109375" customWidth="1"/>
    <col min="5" max="5" width="14.5703125" customWidth="1"/>
    <col min="6" max="6" width="11" customWidth="1"/>
    <col min="7" max="7" width="5.7109375" customWidth="1"/>
    <col min="8" max="8" width="6.140625" customWidth="1"/>
    <col min="10" max="10" width="9.28515625" customWidth="1"/>
    <col min="11" max="11" width="6.42578125" customWidth="1"/>
    <col min="12" max="12" width="6.85546875" customWidth="1"/>
    <col min="14" max="14" width="10.140625" customWidth="1"/>
  </cols>
  <sheetData>
    <row r="1" spans="1:14" ht="19.5" customHeight="1">
      <c r="A1" s="250" t="s">
        <v>45</v>
      </c>
      <c r="B1" s="250"/>
      <c r="C1" s="250"/>
      <c r="D1" s="250"/>
      <c r="E1" s="250"/>
      <c r="F1" s="250"/>
      <c r="G1" s="250"/>
      <c r="H1" s="250"/>
      <c r="I1" s="250"/>
      <c r="J1" s="250"/>
      <c r="K1" s="250"/>
      <c r="L1" s="250"/>
      <c r="M1" s="250"/>
      <c r="N1" s="250"/>
    </row>
    <row r="2" spans="1:14">
      <c r="A2" s="262" t="s">
        <v>262</v>
      </c>
      <c r="B2" s="262"/>
      <c r="C2" s="262"/>
      <c r="D2" s="262"/>
      <c r="E2" s="262"/>
      <c r="F2" s="262"/>
      <c r="G2" s="262"/>
      <c r="H2" s="262"/>
      <c r="I2" s="262"/>
      <c r="J2" s="262"/>
      <c r="K2" s="262"/>
      <c r="L2" s="262"/>
      <c r="M2" s="262"/>
      <c r="N2" s="262"/>
    </row>
    <row r="3" spans="1:14">
      <c r="A3" s="265" t="s">
        <v>174</v>
      </c>
      <c r="B3" s="246"/>
      <c r="C3" s="246"/>
      <c r="D3" s="246"/>
      <c r="E3" s="246"/>
      <c r="F3" s="246"/>
      <c r="G3" s="246"/>
      <c r="H3" s="246"/>
      <c r="I3" s="246"/>
      <c r="J3" s="246"/>
      <c r="K3" s="246"/>
      <c r="L3" s="246"/>
      <c r="M3" s="246"/>
      <c r="N3" s="246"/>
    </row>
    <row r="4" spans="1:14" ht="46.15" customHeight="1">
      <c r="B4" s="308" t="s">
        <v>172</v>
      </c>
      <c r="C4" s="300"/>
      <c r="D4" s="300"/>
      <c r="E4" s="300"/>
      <c r="F4" s="300"/>
      <c r="G4" s="308" t="s">
        <v>173</v>
      </c>
      <c r="H4" s="300"/>
      <c r="I4" s="300"/>
      <c r="J4" s="300"/>
      <c r="K4" s="303" t="s">
        <v>211</v>
      </c>
      <c r="L4" s="304"/>
      <c r="M4" s="304"/>
      <c r="N4" s="304"/>
    </row>
    <row r="5" spans="1:14" ht="51">
      <c r="A5" s="128"/>
      <c r="B5" s="2" t="s">
        <v>2</v>
      </c>
      <c r="C5" s="13" t="s">
        <v>214</v>
      </c>
      <c r="D5" s="13" t="s">
        <v>35</v>
      </c>
      <c r="E5" s="13" t="s">
        <v>274</v>
      </c>
      <c r="F5" s="13" t="s">
        <v>215</v>
      </c>
      <c r="G5" s="2" t="s">
        <v>2</v>
      </c>
      <c r="H5" s="13" t="s">
        <v>214</v>
      </c>
      <c r="I5" s="13" t="s">
        <v>35</v>
      </c>
      <c r="J5" s="13" t="s">
        <v>215</v>
      </c>
      <c r="K5" s="2" t="s">
        <v>2</v>
      </c>
      <c r="L5" s="13" t="s">
        <v>214</v>
      </c>
      <c r="M5" s="13" t="s">
        <v>35</v>
      </c>
      <c r="N5" s="13" t="s">
        <v>215</v>
      </c>
    </row>
    <row r="6" spans="1:14">
      <c r="A6" s="170" t="s">
        <v>70</v>
      </c>
      <c r="B6" s="339">
        <v>198</v>
      </c>
      <c r="C6" s="4">
        <v>13</v>
      </c>
      <c r="D6" s="4">
        <v>48</v>
      </c>
      <c r="E6" s="4">
        <v>48</v>
      </c>
      <c r="F6" s="4">
        <v>89</v>
      </c>
      <c r="G6" s="336" t="s">
        <v>50</v>
      </c>
      <c r="H6" s="112" t="s">
        <v>50</v>
      </c>
      <c r="I6" s="112" t="s">
        <v>50</v>
      </c>
      <c r="J6" s="112">
        <v>3</v>
      </c>
      <c r="K6" s="336" t="s">
        <v>78</v>
      </c>
      <c r="L6" s="112" t="s">
        <v>78</v>
      </c>
      <c r="M6" s="112" t="s">
        <v>78</v>
      </c>
      <c r="N6" s="112" t="s">
        <v>78</v>
      </c>
    </row>
    <row r="7" spans="1:14">
      <c r="A7" s="44" t="s">
        <v>150</v>
      </c>
      <c r="B7" s="340">
        <v>206</v>
      </c>
      <c r="C7">
        <v>14</v>
      </c>
      <c r="D7">
        <v>59</v>
      </c>
      <c r="E7">
        <v>42</v>
      </c>
      <c r="F7">
        <v>91</v>
      </c>
      <c r="G7" s="337" t="s">
        <v>50</v>
      </c>
      <c r="H7" s="104" t="s">
        <v>50</v>
      </c>
      <c r="I7" s="27">
        <v>1</v>
      </c>
      <c r="J7" s="27">
        <v>3</v>
      </c>
      <c r="K7" s="337" t="s">
        <v>78</v>
      </c>
      <c r="L7" s="104" t="s">
        <v>78</v>
      </c>
      <c r="M7" s="27" t="s">
        <v>78</v>
      </c>
      <c r="N7" s="27" t="s">
        <v>78</v>
      </c>
    </row>
    <row r="8" spans="1:14">
      <c r="A8" s="44" t="s">
        <v>187</v>
      </c>
      <c r="B8" s="340">
        <v>219</v>
      </c>
      <c r="C8">
        <v>15</v>
      </c>
      <c r="D8">
        <v>51</v>
      </c>
      <c r="E8">
        <v>45</v>
      </c>
      <c r="F8">
        <v>108</v>
      </c>
      <c r="G8" s="337" t="s">
        <v>50</v>
      </c>
      <c r="H8" s="27" t="s">
        <v>50</v>
      </c>
      <c r="I8" s="27" t="s">
        <v>50</v>
      </c>
      <c r="J8">
        <v>7</v>
      </c>
      <c r="K8" s="337" t="s">
        <v>78</v>
      </c>
      <c r="L8" s="27" t="s">
        <v>78</v>
      </c>
      <c r="M8" s="27" t="s">
        <v>78</v>
      </c>
      <c r="N8" s="27" t="s">
        <v>78</v>
      </c>
    </row>
    <row r="9" spans="1:14">
      <c r="A9" s="44" t="s">
        <v>196</v>
      </c>
      <c r="B9" s="340">
        <v>214</v>
      </c>
      <c r="C9">
        <v>15</v>
      </c>
      <c r="D9">
        <v>46</v>
      </c>
      <c r="E9">
        <v>37</v>
      </c>
      <c r="F9">
        <v>116</v>
      </c>
      <c r="G9" s="337" t="s">
        <v>50</v>
      </c>
      <c r="H9" s="27">
        <v>2</v>
      </c>
      <c r="I9" s="27" t="s">
        <v>50</v>
      </c>
      <c r="J9">
        <v>6</v>
      </c>
      <c r="K9" s="337" t="s">
        <v>50</v>
      </c>
      <c r="L9" s="27" t="s">
        <v>50</v>
      </c>
      <c r="M9" s="27" t="s">
        <v>50</v>
      </c>
      <c r="N9" s="27" t="s">
        <v>50</v>
      </c>
    </row>
    <row r="10" spans="1:14">
      <c r="A10" s="44" t="s">
        <v>210</v>
      </c>
      <c r="B10" s="340">
        <v>195</v>
      </c>
      <c r="C10">
        <v>15</v>
      </c>
      <c r="D10">
        <v>77</v>
      </c>
      <c r="E10">
        <v>27</v>
      </c>
      <c r="F10">
        <v>76</v>
      </c>
      <c r="G10" s="337">
        <v>10</v>
      </c>
      <c r="H10" s="27">
        <v>4</v>
      </c>
      <c r="I10" s="104" t="s">
        <v>78</v>
      </c>
      <c r="J10" s="27">
        <v>6</v>
      </c>
      <c r="K10" s="337">
        <v>8</v>
      </c>
      <c r="L10" s="27">
        <v>2</v>
      </c>
      <c r="M10" s="104">
        <v>2</v>
      </c>
      <c r="N10" s="27">
        <v>4</v>
      </c>
    </row>
    <row r="11" spans="1:14">
      <c r="A11" s="44" t="s">
        <v>223</v>
      </c>
      <c r="B11" s="340">
        <v>193</v>
      </c>
      <c r="C11">
        <v>13</v>
      </c>
      <c r="D11">
        <v>72</v>
      </c>
      <c r="E11">
        <v>27</v>
      </c>
      <c r="F11">
        <v>81</v>
      </c>
      <c r="G11" s="337">
        <v>10</v>
      </c>
      <c r="H11" s="27">
        <v>4</v>
      </c>
      <c r="I11" s="104" t="s">
        <v>78</v>
      </c>
      <c r="J11" s="27">
        <v>6</v>
      </c>
      <c r="K11" s="337">
        <v>7</v>
      </c>
      <c r="L11" s="27">
        <v>2</v>
      </c>
      <c r="M11" s="104">
        <v>2</v>
      </c>
      <c r="N11" s="27">
        <v>3</v>
      </c>
    </row>
    <row r="12" spans="1:14">
      <c r="A12" s="44" t="s">
        <v>269</v>
      </c>
      <c r="B12" s="340">
        <v>196</v>
      </c>
      <c r="C12">
        <v>11</v>
      </c>
      <c r="D12">
        <v>73</v>
      </c>
      <c r="E12">
        <v>29</v>
      </c>
      <c r="F12">
        <v>83</v>
      </c>
      <c r="G12" s="337">
        <v>9</v>
      </c>
      <c r="H12">
        <v>4</v>
      </c>
      <c r="I12" s="27" t="s">
        <v>78</v>
      </c>
      <c r="J12">
        <v>5</v>
      </c>
      <c r="K12" s="337">
        <v>4</v>
      </c>
      <c r="L12">
        <v>2</v>
      </c>
      <c r="M12">
        <v>1</v>
      </c>
      <c r="N12">
        <v>1</v>
      </c>
    </row>
    <row r="13" spans="1:14">
      <c r="A13" s="44" t="s">
        <v>281</v>
      </c>
      <c r="B13" s="340">
        <v>199</v>
      </c>
      <c r="C13">
        <v>11</v>
      </c>
      <c r="D13">
        <v>65</v>
      </c>
      <c r="E13">
        <v>29</v>
      </c>
      <c r="F13">
        <v>94</v>
      </c>
      <c r="G13" s="337">
        <v>9</v>
      </c>
      <c r="H13" s="27">
        <v>4</v>
      </c>
      <c r="I13" s="27" t="s">
        <v>78</v>
      </c>
      <c r="J13">
        <v>5</v>
      </c>
      <c r="K13" s="337">
        <v>5</v>
      </c>
      <c r="L13" s="27">
        <v>2</v>
      </c>
      <c r="M13" s="104">
        <v>1</v>
      </c>
      <c r="N13" s="27">
        <v>2</v>
      </c>
    </row>
    <row r="14" spans="1:14">
      <c r="A14" s="44" t="s">
        <v>283</v>
      </c>
      <c r="B14" s="340">
        <v>204</v>
      </c>
      <c r="C14">
        <v>14</v>
      </c>
      <c r="D14">
        <v>60</v>
      </c>
      <c r="E14">
        <v>35</v>
      </c>
      <c r="F14">
        <v>95</v>
      </c>
      <c r="G14" s="337">
        <v>11</v>
      </c>
      <c r="H14" s="27">
        <v>5</v>
      </c>
      <c r="I14" s="27" t="s">
        <v>78</v>
      </c>
      <c r="J14">
        <v>6</v>
      </c>
      <c r="K14" s="337">
        <v>4</v>
      </c>
      <c r="L14" s="27">
        <v>1</v>
      </c>
      <c r="M14" s="27">
        <v>1</v>
      </c>
      <c r="N14" s="27">
        <v>2</v>
      </c>
    </row>
    <row r="15" spans="1:14">
      <c r="A15" s="44" t="s">
        <v>295</v>
      </c>
      <c r="B15" s="340">
        <v>211</v>
      </c>
      <c r="C15">
        <v>14</v>
      </c>
      <c r="D15">
        <v>63</v>
      </c>
      <c r="E15">
        <v>36</v>
      </c>
      <c r="F15">
        <v>98</v>
      </c>
      <c r="G15" s="337">
        <v>15</v>
      </c>
      <c r="H15" s="27">
        <v>6</v>
      </c>
      <c r="I15" s="27">
        <v>1</v>
      </c>
      <c r="J15">
        <v>8</v>
      </c>
      <c r="K15" s="337">
        <v>6</v>
      </c>
      <c r="L15" s="27">
        <v>2</v>
      </c>
      <c r="M15" s="27" t="s">
        <v>78</v>
      </c>
      <c r="N15" s="27">
        <v>4</v>
      </c>
    </row>
    <row r="16" spans="1:14">
      <c r="A16" s="44" t="s">
        <v>298</v>
      </c>
      <c r="B16" s="340">
        <v>222</v>
      </c>
      <c r="C16">
        <v>15</v>
      </c>
      <c r="D16">
        <v>66</v>
      </c>
      <c r="E16">
        <v>33</v>
      </c>
      <c r="F16">
        <v>108</v>
      </c>
      <c r="G16" s="337">
        <v>17</v>
      </c>
      <c r="H16" s="27">
        <v>9</v>
      </c>
      <c r="I16" s="27" t="s">
        <v>78</v>
      </c>
      <c r="J16">
        <v>8</v>
      </c>
      <c r="K16" s="337" t="s">
        <v>78</v>
      </c>
      <c r="L16" s="27" t="s">
        <v>78</v>
      </c>
      <c r="M16" s="27" t="s">
        <v>78</v>
      </c>
      <c r="N16" s="27" t="s">
        <v>78</v>
      </c>
    </row>
    <row r="17" spans="1:14" s="19" customFormat="1">
      <c r="A17" s="323" t="s">
        <v>334</v>
      </c>
      <c r="B17" s="323"/>
      <c r="C17" s="323"/>
      <c r="D17" s="323"/>
      <c r="E17" s="323"/>
      <c r="F17" s="323"/>
      <c r="G17" s="323"/>
      <c r="H17" s="323"/>
      <c r="I17" s="323"/>
      <c r="J17" s="323"/>
      <c r="K17" s="323"/>
      <c r="L17" s="323"/>
      <c r="M17" s="323"/>
      <c r="N17" s="323"/>
    </row>
    <row r="18" spans="1:14" s="19" customFormat="1">
      <c r="A18" s="344"/>
      <c r="B18" s="344"/>
      <c r="C18" s="344"/>
      <c r="D18" s="344"/>
      <c r="E18" s="344"/>
      <c r="F18" s="344"/>
      <c r="G18" s="344"/>
      <c r="H18" s="344"/>
      <c r="I18" s="344"/>
      <c r="J18" s="344"/>
      <c r="K18" s="344"/>
      <c r="L18" s="344"/>
      <c r="M18" s="344"/>
      <c r="N18" s="344"/>
    </row>
    <row r="19" spans="1:14">
      <c r="A19" s="262" t="s">
        <v>175</v>
      </c>
      <c r="B19" s="262"/>
      <c r="C19" s="262"/>
      <c r="D19" s="262"/>
      <c r="E19" s="262"/>
      <c r="F19" s="262"/>
      <c r="G19" s="262"/>
      <c r="H19" s="262"/>
      <c r="I19" s="262"/>
      <c r="J19" s="262"/>
      <c r="K19" s="262"/>
      <c r="L19" s="262"/>
      <c r="M19" s="262"/>
      <c r="N19" s="262"/>
    </row>
    <row r="20" spans="1:14" ht="30" customHeight="1">
      <c r="A20" s="305" t="s">
        <v>218</v>
      </c>
      <c r="B20" s="306"/>
      <c r="C20" s="306"/>
      <c r="D20" s="306"/>
      <c r="E20" s="306"/>
      <c r="F20" s="306"/>
      <c r="G20" s="306"/>
      <c r="H20" s="306"/>
      <c r="I20" s="306"/>
      <c r="J20" s="306"/>
      <c r="K20" s="307"/>
      <c r="L20" s="307"/>
      <c r="M20" s="307"/>
      <c r="N20" s="307"/>
    </row>
    <row r="21" spans="1:14" ht="41.25" customHeight="1">
      <c r="A21" s="305" t="s">
        <v>242</v>
      </c>
      <c r="B21" s="306"/>
      <c r="C21" s="306"/>
      <c r="D21" s="306"/>
      <c r="E21" s="306"/>
      <c r="F21" s="306"/>
      <c r="G21" s="306"/>
      <c r="H21" s="306"/>
      <c r="I21" s="306"/>
      <c r="J21" s="306"/>
      <c r="K21" s="306"/>
      <c r="L21" s="306"/>
      <c r="M21" s="306"/>
      <c r="N21" s="306"/>
    </row>
    <row r="22" spans="1:14" ht="43.9" customHeight="1">
      <c r="A22" s="254" t="s">
        <v>221</v>
      </c>
      <c r="B22" s="255"/>
      <c r="C22" s="255"/>
      <c r="D22" s="255"/>
      <c r="E22" s="255"/>
      <c r="F22" s="255"/>
      <c r="G22" s="255"/>
      <c r="H22" s="255"/>
      <c r="I22" s="255"/>
      <c r="J22" s="255"/>
      <c r="K22" s="255"/>
      <c r="L22" s="255"/>
      <c r="M22" s="255"/>
      <c r="N22" s="255"/>
    </row>
    <row r="23" spans="1:14" ht="27.75" customHeight="1">
      <c r="A23" s="301" t="s">
        <v>299</v>
      </c>
      <c r="B23" s="302"/>
      <c r="C23" s="302"/>
      <c r="D23" s="302"/>
      <c r="E23" s="302"/>
      <c r="F23" s="302"/>
      <c r="G23" s="302"/>
      <c r="H23" s="302"/>
      <c r="I23" s="302"/>
      <c r="J23" s="302"/>
      <c r="K23" s="302"/>
      <c r="L23" s="302"/>
      <c r="M23" s="302"/>
      <c r="N23" s="302"/>
    </row>
  </sheetData>
  <mergeCells count="12">
    <mergeCell ref="A23:N23"/>
    <mergeCell ref="A1:N1"/>
    <mergeCell ref="A2:N2"/>
    <mergeCell ref="A22:N22"/>
    <mergeCell ref="K4:N4"/>
    <mergeCell ref="A3:N3"/>
    <mergeCell ref="A21:N21"/>
    <mergeCell ref="A20:N20"/>
    <mergeCell ref="A19:N19"/>
    <mergeCell ref="B4:F4"/>
    <mergeCell ref="G4:J4"/>
    <mergeCell ref="A17:N17"/>
  </mergeCells>
  <phoneticPr fontId="3" type="noConversion"/>
  <pageMargins left="0.78740157499999996" right="0.78740157499999996" top="0.984251969" bottom="0.984251969" header="0.4921259845" footer="0.4921259845"/>
  <pageSetup paperSize="9" scale="68" fitToHeight="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6" tint="0.79998168889431442"/>
    <pageSetUpPr fitToPage="1"/>
  </sheetPr>
  <dimension ref="A1:S32"/>
  <sheetViews>
    <sheetView zoomScaleNormal="100" workbookViewId="0">
      <selection activeCell="A57" sqref="A57"/>
    </sheetView>
  </sheetViews>
  <sheetFormatPr baseColWidth="10" defaultRowHeight="12.75"/>
  <cols>
    <col min="1" max="1" width="9" customWidth="1"/>
    <col min="2" max="2" width="8.140625" customWidth="1"/>
    <col min="3" max="3" width="8.28515625" customWidth="1"/>
    <col min="4" max="4" width="12.7109375" customWidth="1"/>
    <col min="5" max="5" width="14.5703125" customWidth="1"/>
    <col min="6" max="6" width="11" customWidth="1"/>
    <col min="7" max="7" width="6.5703125" customWidth="1"/>
    <col min="8" max="8" width="7" customWidth="1"/>
    <col min="11" max="11" width="5.7109375" customWidth="1"/>
    <col min="12" max="12" width="8" customWidth="1"/>
    <col min="14" max="14" width="10.85546875" customWidth="1"/>
  </cols>
  <sheetData>
    <row r="1" spans="1:14" ht="19.5" customHeight="1">
      <c r="A1" s="250" t="s">
        <v>249</v>
      </c>
      <c r="B1" s="250"/>
      <c r="C1" s="250"/>
      <c r="D1" s="250"/>
      <c r="E1" s="250"/>
      <c r="F1" s="250"/>
      <c r="G1" s="250"/>
      <c r="H1" s="250"/>
      <c r="I1" s="250"/>
      <c r="J1" s="250"/>
      <c r="K1" s="250"/>
      <c r="L1" s="250"/>
      <c r="M1" s="250"/>
      <c r="N1" s="250"/>
    </row>
    <row r="2" spans="1:14">
      <c r="A2" s="262" t="s">
        <v>262</v>
      </c>
      <c r="B2" s="262"/>
      <c r="C2" s="262"/>
      <c r="D2" s="262"/>
      <c r="E2" s="262"/>
      <c r="F2" s="262"/>
      <c r="G2" s="262"/>
      <c r="H2" s="262"/>
      <c r="I2" s="262"/>
      <c r="J2" s="262"/>
      <c r="K2" s="262"/>
      <c r="L2" s="262"/>
      <c r="M2" s="262"/>
      <c r="N2" s="262"/>
    </row>
    <row r="3" spans="1:14">
      <c r="A3" s="265" t="s">
        <v>176</v>
      </c>
      <c r="B3" s="246"/>
      <c r="C3" s="246"/>
      <c r="D3" s="246"/>
      <c r="E3" s="246"/>
      <c r="F3" s="246"/>
      <c r="G3" s="246"/>
      <c r="H3" s="246"/>
      <c r="I3" s="246"/>
      <c r="J3" s="246"/>
      <c r="K3" s="246"/>
      <c r="L3" s="246"/>
      <c r="M3" s="246"/>
      <c r="N3" s="246"/>
    </row>
    <row r="4" spans="1:14" ht="27.6" customHeight="1">
      <c r="B4" s="308" t="s">
        <v>172</v>
      </c>
      <c r="C4" s="300"/>
      <c r="D4" s="300"/>
      <c r="E4" s="300"/>
      <c r="F4" s="300"/>
      <c r="G4" s="308" t="s">
        <v>173</v>
      </c>
      <c r="H4" s="300"/>
      <c r="I4" s="300"/>
      <c r="J4" s="300"/>
      <c r="K4" s="303" t="s">
        <v>211</v>
      </c>
      <c r="L4" s="304"/>
      <c r="M4" s="304"/>
      <c r="N4" s="304"/>
    </row>
    <row r="5" spans="1:14" ht="66" customHeight="1">
      <c r="A5" s="128"/>
      <c r="B5" s="2" t="s">
        <v>2</v>
      </c>
      <c r="C5" s="13" t="s">
        <v>216</v>
      </c>
      <c r="D5" s="13" t="s">
        <v>35</v>
      </c>
      <c r="E5" s="13" t="s">
        <v>273</v>
      </c>
      <c r="F5" s="13" t="s">
        <v>215</v>
      </c>
      <c r="G5" s="2" t="s">
        <v>2</v>
      </c>
      <c r="H5" s="13" t="s">
        <v>216</v>
      </c>
      <c r="I5" s="13" t="s">
        <v>273</v>
      </c>
      <c r="J5" s="13" t="s">
        <v>215</v>
      </c>
      <c r="K5" s="2" t="s">
        <v>2</v>
      </c>
      <c r="L5" s="13" t="s">
        <v>216</v>
      </c>
      <c r="M5" s="13" t="s">
        <v>35</v>
      </c>
      <c r="N5" s="13" t="s">
        <v>215</v>
      </c>
    </row>
    <row r="6" spans="1:14">
      <c r="A6" s="170" t="s">
        <v>70</v>
      </c>
      <c r="B6" s="339">
        <v>114.1</v>
      </c>
      <c r="C6" s="4">
        <v>12.1</v>
      </c>
      <c r="D6" s="4">
        <v>25.7</v>
      </c>
      <c r="E6" s="4">
        <v>20.100000000000001</v>
      </c>
      <c r="F6" s="4">
        <v>56.3</v>
      </c>
      <c r="G6" s="336" t="s">
        <v>50</v>
      </c>
      <c r="H6" s="112" t="s">
        <v>50</v>
      </c>
      <c r="I6" s="112" t="s">
        <v>50</v>
      </c>
      <c r="J6" s="112">
        <v>2.2000000000000002</v>
      </c>
      <c r="K6" s="336" t="s">
        <v>78</v>
      </c>
      <c r="L6" s="112" t="s">
        <v>78</v>
      </c>
      <c r="M6" s="112" t="s">
        <v>78</v>
      </c>
      <c r="N6" s="112" t="s">
        <v>78</v>
      </c>
    </row>
    <row r="7" spans="1:14">
      <c r="A7" s="44" t="s">
        <v>150</v>
      </c>
      <c r="B7" s="340">
        <v>122.2</v>
      </c>
      <c r="C7">
        <v>12.6</v>
      </c>
      <c r="D7">
        <v>33.1</v>
      </c>
      <c r="E7">
        <v>18.7</v>
      </c>
      <c r="F7">
        <v>57.9</v>
      </c>
      <c r="G7" s="337" t="s">
        <v>50</v>
      </c>
      <c r="H7" s="104" t="s">
        <v>50</v>
      </c>
      <c r="I7" s="104" t="s">
        <v>50</v>
      </c>
      <c r="J7" s="27">
        <v>2.2000000000000002</v>
      </c>
      <c r="K7" s="337" t="s">
        <v>78</v>
      </c>
      <c r="L7" s="104" t="s">
        <v>78</v>
      </c>
      <c r="M7" s="27" t="s">
        <v>78</v>
      </c>
      <c r="N7" s="27" t="s">
        <v>78</v>
      </c>
    </row>
    <row r="8" spans="1:14">
      <c r="A8" s="44" t="s">
        <v>187</v>
      </c>
      <c r="B8" s="340">
        <v>128.1</v>
      </c>
      <c r="C8">
        <v>14.2</v>
      </c>
      <c r="D8" s="21">
        <v>28</v>
      </c>
      <c r="E8">
        <v>20.5</v>
      </c>
      <c r="F8">
        <v>65.5</v>
      </c>
      <c r="G8" s="337" t="s">
        <v>50</v>
      </c>
      <c r="H8" s="104" t="s">
        <v>50</v>
      </c>
      <c r="I8" s="104" t="s">
        <v>50</v>
      </c>
      <c r="J8" s="27">
        <v>3.6</v>
      </c>
      <c r="K8" s="337" t="s">
        <v>78</v>
      </c>
      <c r="L8" s="27" t="s">
        <v>78</v>
      </c>
      <c r="M8" s="27" t="s">
        <v>78</v>
      </c>
      <c r="N8" s="27" t="s">
        <v>78</v>
      </c>
    </row>
    <row r="9" spans="1:14">
      <c r="A9" s="44" t="s">
        <v>196</v>
      </c>
      <c r="B9" s="341">
        <v>123.65</v>
      </c>
      <c r="C9" s="21">
        <v>14</v>
      </c>
      <c r="D9" s="21">
        <v>24.75</v>
      </c>
      <c r="E9">
        <v>17.600000000000001</v>
      </c>
      <c r="F9">
        <v>67.3</v>
      </c>
      <c r="G9" s="337" t="s">
        <v>50</v>
      </c>
      <c r="H9" s="104">
        <v>0.4</v>
      </c>
      <c r="I9" s="104" t="s">
        <v>50</v>
      </c>
      <c r="J9" s="136">
        <v>3.56</v>
      </c>
      <c r="K9" s="337" t="s">
        <v>50</v>
      </c>
      <c r="L9" s="27" t="s">
        <v>50</v>
      </c>
      <c r="M9" s="27" t="s">
        <v>50</v>
      </c>
      <c r="N9" s="27" t="s">
        <v>50</v>
      </c>
    </row>
    <row r="10" spans="1:14">
      <c r="A10" s="44" t="s">
        <v>210</v>
      </c>
      <c r="B10" s="341">
        <v>123.9</v>
      </c>
      <c r="C10" s="21">
        <v>13.9</v>
      </c>
      <c r="D10" s="21">
        <v>31.6</v>
      </c>
      <c r="E10">
        <v>24.4</v>
      </c>
      <c r="F10" s="21">
        <v>54</v>
      </c>
      <c r="G10" s="337">
        <v>5.3</v>
      </c>
      <c r="H10" s="104">
        <v>0.8</v>
      </c>
      <c r="I10" s="104">
        <v>0.1</v>
      </c>
      <c r="J10" s="136">
        <v>4.4000000000000004</v>
      </c>
      <c r="K10" s="337">
        <v>4.0999999999999996</v>
      </c>
      <c r="L10" s="27">
        <v>1.5</v>
      </c>
      <c r="M10" s="104">
        <v>1.1000000000000001</v>
      </c>
      <c r="N10" s="27">
        <v>1.5</v>
      </c>
    </row>
    <row r="11" spans="1:14">
      <c r="A11" s="44" t="s">
        <v>223</v>
      </c>
      <c r="B11" s="341">
        <v>122.5218</v>
      </c>
      <c r="C11" s="21">
        <v>12.759600000000001</v>
      </c>
      <c r="D11" s="21">
        <v>32.072399999999995</v>
      </c>
      <c r="E11" s="21">
        <v>22.579099999999997</v>
      </c>
      <c r="F11" s="21">
        <v>55.110699999999994</v>
      </c>
      <c r="G11" s="338">
        <v>4.8499999999999996</v>
      </c>
      <c r="H11" s="138">
        <v>0.81400000000000006</v>
      </c>
      <c r="I11" s="138">
        <v>8.5999999999999993E-2</v>
      </c>
      <c r="J11" s="136">
        <v>3.95</v>
      </c>
      <c r="K11" s="338">
        <v>3.9832999999999998</v>
      </c>
      <c r="L11" s="136">
        <v>1.5</v>
      </c>
      <c r="M11" s="138">
        <v>1.1000000000000001</v>
      </c>
      <c r="N11" s="136">
        <v>1.3833000000000002</v>
      </c>
    </row>
    <row r="12" spans="1:14">
      <c r="A12" s="44" t="s">
        <v>269</v>
      </c>
      <c r="B12" s="341">
        <v>119.52940000000001</v>
      </c>
      <c r="C12" s="125">
        <v>11.18</v>
      </c>
      <c r="D12" s="125">
        <v>28.696999999999999</v>
      </c>
      <c r="E12" s="125">
        <v>24.578000000000003</v>
      </c>
      <c r="F12" s="125">
        <v>55.074399999999997</v>
      </c>
      <c r="G12" s="338">
        <v>4.2295999999999996</v>
      </c>
      <c r="H12" s="125">
        <v>0.78749999999999998</v>
      </c>
      <c r="I12" s="125">
        <v>0.1321</v>
      </c>
      <c r="J12" s="125">
        <v>3.31</v>
      </c>
      <c r="K12" s="338">
        <v>3.3832999999999998</v>
      </c>
      <c r="L12" s="125">
        <v>1.5</v>
      </c>
      <c r="M12" s="125">
        <v>0.83329999999999993</v>
      </c>
      <c r="N12" s="125">
        <v>1.05</v>
      </c>
    </row>
    <row r="13" spans="1:14">
      <c r="A13" s="44" t="s">
        <v>281</v>
      </c>
      <c r="B13" s="341">
        <v>125.57</v>
      </c>
      <c r="C13" s="125">
        <v>10.36</v>
      </c>
      <c r="D13" s="125">
        <v>28.07</v>
      </c>
      <c r="E13" s="125">
        <v>27.12</v>
      </c>
      <c r="F13" s="125">
        <v>60.03</v>
      </c>
      <c r="G13" s="338">
        <v>3.96</v>
      </c>
      <c r="H13" s="125">
        <v>0.76</v>
      </c>
      <c r="I13" s="125">
        <v>0.15</v>
      </c>
      <c r="J13" s="125">
        <v>3.05</v>
      </c>
      <c r="K13" s="338">
        <v>3.3</v>
      </c>
      <c r="L13" s="125">
        <v>1.5</v>
      </c>
      <c r="M13" s="125">
        <v>0.3</v>
      </c>
      <c r="N13" s="125">
        <v>1.5</v>
      </c>
    </row>
    <row r="14" spans="1:14">
      <c r="A14" s="44" t="s">
        <v>283</v>
      </c>
      <c r="B14" s="341">
        <v>133.13</v>
      </c>
      <c r="C14" s="125">
        <v>11.82</v>
      </c>
      <c r="D14" s="125">
        <v>29.16</v>
      </c>
      <c r="E14" s="125">
        <v>28.67</v>
      </c>
      <c r="F14" s="125">
        <v>63.47</v>
      </c>
      <c r="G14" s="338">
        <v>4.8099999999999996</v>
      </c>
      <c r="H14" s="125">
        <v>1.05</v>
      </c>
      <c r="I14" s="125">
        <v>0.15</v>
      </c>
      <c r="J14" s="125">
        <v>3.61</v>
      </c>
      <c r="K14" s="338">
        <v>3</v>
      </c>
      <c r="L14" s="125">
        <v>0.7</v>
      </c>
      <c r="M14" s="125">
        <v>0.8</v>
      </c>
      <c r="N14" s="125">
        <v>1.5</v>
      </c>
    </row>
    <row r="15" spans="1:14">
      <c r="A15" s="44" t="s">
        <v>295</v>
      </c>
      <c r="B15" s="341">
        <v>133.4</v>
      </c>
      <c r="C15" s="125">
        <v>12.17</v>
      </c>
      <c r="D15" s="125">
        <v>27.56</v>
      </c>
      <c r="E15" s="125">
        <v>31.47</v>
      </c>
      <c r="F15" s="125">
        <v>62.15</v>
      </c>
      <c r="G15" s="338">
        <v>7.19</v>
      </c>
      <c r="H15" s="125">
        <v>1.1200000000000001</v>
      </c>
      <c r="I15" s="125">
        <v>0.6</v>
      </c>
      <c r="J15" s="125">
        <v>5.5</v>
      </c>
      <c r="K15" s="338">
        <v>3.9</v>
      </c>
      <c r="L15" s="125">
        <v>1.7</v>
      </c>
      <c r="M15" s="27" t="s">
        <v>78</v>
      </c>
      <c r="N15">
        <v>2.2000000000000002</v>
      </c>
    </row>
    <row r="16" spans="1:14">
      <c r="A16" s="44" t="s">
        <v>298</v>
      </c>
      <c r="B16" s="341">
        <v>144.32</v>
      </c>
      <c r="C16" s="125">
        <v>13.17</v>
      </c>
      <c r="D16" s="125">
        <v>29.74</v>
      </c>
      <c r="E16" s="125">
        <v>31.74</v>
      </c>
      <c r="F16" s="125">
        <v>69.680000000000007</v>
      </c>
      <c r="G16" s="338">
        <v>7.93</v>
      </c>
      <c r="H16" s="125">
        <v>1.94</v>
      </c>
      <c r="I16" s="125">
        <v>0.27</v>
      </c>
      <c r="J16" s="125">
        <v>5.72</v>
      </c>
      <c r="K16" s="337" t="s">
        <v>78</v>
      </c>
      <c r="L16" s="27" t="s">
        <v>78</v>
      </c>
      <c r="M16" s="27" t="s">
        <v>78</v>
      </c>
      <c r="N16" s="27" t="s">
        <v>78</v>
      </c>
    </row>
    <row r="17" spans="1:19" s="19" customFormat="1">
      <c r="A17" s="323" t="s">
        <v>334</v>
      </c>
      <c r="B17" s="323"/>
      <c r="C17" s="323"/>
      <c r="D17" s="323"/>
      <c r="E17" s="323"/>
      <c r="F17" s="323"/>
      <c r="G17" s="323"/>
      <c r="H17" s="323"/>
      <c r="I17" s="323"/>
      <c r="J17" s="323"/>
      <c r="K17" s="323"/>
      <c r="L17" s="323"/>
      <c r="M17" s="323"/>
      <c r="N17" s="323"/>
    </row>
    <row r="18" spans="1:19" s="19" customFormat="1">
      <c r="A18" s="344"/>
      <c r="B18" s="344"/>
      <c r="C18" s="344"/>
      <c r="D18" s="344"/>
      <c r="E18" s="344"/>
      <c r="F18" s="344"/>
      <c r="G18" s="344"/>
      <c r="H18" s="344"/>
      <c r="I18" s="344"/>
      <c r="J18" s="344"/>
      <c r="K18" s="344"/>
      <c r="L18" s="344"/>
      <c r="M18" s="344"/>
      <c r="N18" s="344"/>
    </row>
    <row r="19" spans="1:19">
      <c r="A19" s="262" t="s">
        <v>175</v>
      </c>
      <c r="B19" s="262"/>
      <c r="C19" s="262"/>
      <c r="D19" s="262"/>
      <c r="E19" s="262"/>
      <c r="F19" s="262"/>
      <c r="G19" s="262"/>
      <c r="H19" s="262"/>
      <c r="I19" s="262"/>
      <c r="J19" s="262"/>
      <c r="K19" s="262"/>
      <c r="L19" s="262"/>
      <c r="M19" s="262"/>
      <c r="N19" s="262"/>
    </row>
    <row r="20" spans="1:19" ht="31.5" customHeight="1">
      <c r="A20" s="305" t="s">
        <v>219</v>
      </c>
      <c r="B20" s="306"/>
      <c r="C20" s="306"/>
      <c r="D20" s="306"/>
      <c r="E20" s="306"/>
      <c r="F20" s="306"/>
      <c r="G20" s="306"/>
      <c r="H20" s="306"/>
      <c r="I20" s="306"/>
      <c r="J20" s="306"/>
      <c r="K20" s="306"/>
      <c r="L20" s="306"/>
      <c r="M20" s="306"/>
      <c r="N20" s="306"/>
    </row>
    <row r="21" spans="1:19" ht="31.5" customHeight="1">
      <c r="A21" s="301" t="s">
        <v>243</v>
      </c>
      <c r="B21" s="302"/>
      <c r="C21" s="302"/>
      <c r="D21" s="302"/>
      <c r="E21" s="302"/>
      <c r="F21" s="302"/>
      <c r="G21" s="302"/>
      <c r="H21" s="302"/>
      <c r="I21" s="302"/>
      <c r="J21" s="302"/>
      <c r="K21" s="246"/>
      <c r="L21" s="246"/>
      <c r="M21" s="246"/>
      <c r="N21" s="246"/>
    </row>
    <row r="22" spans="1:19" ht="40.5" customHeight="1">
      <c r="A22" s="305" t="s">
        <v>220</v>
      </c>
      <c r="B22" s="306"/>
      <c r="C22" s="306"/>
      <c r="D22" s="306"/>
      <c r="E22" s="306"/>
      <c r="F22" s="306"/>
      <c r="G22" s="306"/>
      <c r="H22" s="306"/>
      <c r="I22" s="306"/>
      <c r="J22" s="306"/>
      <c r="K22" s="306"/>
      <c r="L22" s="306"/>
      <c r="M22" s="306"/>
      <c r="N22" s="306"/>
    </row>
    <row r="23" spans="1:19" ht="29.25" customHeight="1">
      <c r="A23" s="301" t="s">
        <v>299</v>
      </c>
      <c r="B23" s="302"/>
      <c r="C23" s="302"/>
      <c r="D23" s="302"/>
      <c r="E23" s="302"/>
      <c r="F23" s="302"/>
      <c r="G23" s="302"/>
      <c r="H23" s="302"/>
      <c r="I23" s="302"/>
      <c r="J23" s="302"/>
      <c r="K23" s="302"/>
      <c r="L23" s="302"/>
      <c r="M23" s="302"/>
      <c r="N23" s="302"/>
    </row>
    <row r="26" spans="1:19">
      <c r="A26" s="103"/>
      <c r="B26" s="103"/>
      <c r="C26" s="103"/>
      <c r="D26" s="103"/>
      <c r="E26" s="103"/>
      <c r="F26" s="103"/>
      <c r="G26" s="103"/>
      <c r="H26" s="103"/>
      <c r="I26" s="103"/>
      <c r="J26" s="103"/>
      <c r="K26" s="103"/>
      <c r="L26" s="103"/>
      <c r="M26" s="103"/>
      <c r="N26" s="103"/>
      <c r="O26" s="103"/>
      <c r="P26" s="103"/>
      <c r="Q26" s="103"/>
      <c r="R26" s="103"/>
      <c r="S26" s="103"/>
    </row>
    <row r="27" spans="1:19">
      <c r="A27" s="103"/>
      <c r="B27" s="103"/>
      <c r="C27" s="103"/>
      <c r="D27" s="103"/>
      <c r="E27" s="103"/>
      <c r="F27" s="103"/>
      <c r="G27" s="103"/>
      <c r="H27" s="103"/>
      <c r="I27" s="103"/>
      <c r="J27" s="103"/>
      <c r="K27" s="103"/>
      <c r="L27" s="103"/>
      <c r="M27" s="103"/>
      <c r="N27" s="103"/>
      <c r="O27" s="103"/>
      <c r="P27" s="103"/>
      <c r="Q27" s="103"/>
      <c r="R27" s="103"/>
      <c r="S27" s="103"/>
    </row>
    <row r="28" spans="1:19">
      <c r="A28" s="103"/>
      <c r="B28" s="208"/>
      <c r="C28" s="208"/>
      <c r="D28" s="208"/>
      <c r="E28" s="208"/>
      <c r="F28" s="208"/>
      <c r="G28" s="208"/>
      <c r="H28" s="208"/>
      <c r="I28" s="208"/>
      <c r="J28" s="208"/>
      <c r="K28" s="208"/>
      <c r="L28" s="208"/>
      <c r="M28" s="208"/>
      <c r="N28" s="208"/>
      <c r="O28" s="103"/>
      <c r="P28" s="103"/>
      <c r="Q28" s="103"/>
      <c r="R28" s="103"/>
      <c r="S28" s="103"/>
    </row>
    <row r="29" spans="1:19">
      <c r="A29" s="103"/>
      <c r="B29" s="103"/>
      <c r="C29" s="103"/>
      <c r="D29" s="103"/>
      <c r="E29" s="103"/>
      <c r="F29" s="103"/>
      <c r="G29" s="103"/>
      <c r="H29" s="103"/>
      <c r="I29" s="103"/>
      <c r="J29" s="103"/>
      <c r="K29" s="103"/>
      <c r="L29" s="103"/>
      <c r="M29" s="103"/>
      <c r="N29" s="103"/>
      <c r="O29" s="103"/>
      <c r="P29" s="103"/>
      <c r="Q29" s="103"/>
      <c r="R29" s="103"/>
      <c r="S29" s="103"/>
    </row>
    <row r="30" spans="1:19">
      <c r="A30" s="103"/>
      <c r="B30" s="103"/>
      <c r="C30" s="103"/>
      <c r="D30" s="103"/>
      <c r="E30" s="103"/>
      <c r="F30" s="103"/>
      <c r="G30" s="103"/>
      <c r="H30" s="103"/>
      <c r="I30" s="103"/>
      <c r="J30" s="103"/>
      <c r="K30" s="103"/>
      <c r="L30" s="103"/>
      <c r="M30" s="103"/>
      <c r="N30" s="103"/>
      <c r="O30" s="103"/>
      <c r="P30" s="103"/>
      <c r="Q30" s="103"/>
      <c r="R30" s="103"/>
      <c r="S30" s="103"/>
    </row>
    <row r="31" spans="1:19">
      <c r="A31" s="103"/>
      <c r="B31" s="103"/>
      <c r="C31" s="103"/>
      <c r="D31" s="103"/>
      <c r="E31" s="103"/>
      <c r="F31" s="103"/>
      <c r="G31" s="103"/>
      <c r="H31" s="103"/>
      <c r="I31" s="103"/>
      <c r="J31" s="103"/>
      <c r="K31" s="103"/>
      <c r="L31" s="103"/>
      <c r="M31" s="103"/>
      <c r="N31" s="103"/>
      <c r="O31" s="103"/>
      <c r="P31" s="103"/>
      <c r="Q31" s="103"/>
      <c r="R31" s="103"/>
      <c r="S31" s="103"/>
    </row>
    <row r="32" spans="1:19">
      <c r="A32" s="103"/>
      <c r="B32" s="103"/>
      <c r="C32" s="103"/>
      <c r="D32" s="103"/>
      <c r="E32" s="103"/>
      <c r="F32" s="103"/>
      <c r="G32" s="103"/>
      <c r="H32" s="103"/>
      <c r="I32" s="103"/>
      <c r="J32" s="103"/>
      <c r="K32" s="103"/>
      <c r="L32" s="103"/>
      <c r="M32" s="103"/>
      <c r="N32" s="103"/>
      <c r="O32" s="103"/>
      <c r="P32" s="103"/>
      <c r="Q32" s="103"/>
      <c r="R32" s="103"/>
      <c r="S32" s="103"/>
    </row>
  </sheetData>
  <mergeCells count="12">
    <mergeCell ref="A23:N23"/>
    <mergeCell ref="A22:N22"/>
    <mergeCell ref="B4:F4"/>
    <mergeCell ref="G4:J4"/>
    <mergeCell ref="A1:N1"/>
    <mergeCell ref="A2:N2"/>
    <mergeCell ref="A19:N19"/>
    <mergeCell ref="A21:N21"/>
    <mergeCell ref="K4:N4"/>
    <mergeCell ref="A3:N3"/>
    <mergeCell ref="A20:N20"/>
    <mergeCell ref="A17:N17"/>
  </mergeCells>
  <phoneticPr fontId="0" type="noConversion"/>
  <pageMargins left="0.78740157499999996" right="0.78740157499999996" top="0.984251969" bottom="0.984251969" header="0.4921259845" footer="0.4921259845"/>
  <pageSetup paperSize="9" scale="63" fitToHeight="0"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6" tint="0.79998168889431442"/>
    <pageSetUpPr fitToPage="1"/>
  </sheetPr>
  <dimension ref="A1:N32"/>
  <sheetViews>
    <sheetView zoomScaleNormal="100" workbookViewId="0">
      <selection activeCell="A47" sqref="A47"/>
    </sheetView>
  </sheetViews>
  <sheetFormatPr baseColWidth="10" defaultRowHeight="12.75"/>
  <cols>
    <col min="1" max="1" width="17.85546875" customWidth="1"/>
    <col min="2" max="2" width="18" customWidth="1"/>
    <col min="3" max="5" width="17.7109375" customWidth="1"/>
    <col min="6" max="6" width="20.5703125" customWidth="1"/>
    <col min="7" max="7" width="22" customWidth="1"/>
  </cols>
  <sheetData>
    <row r="1" spans="1:7" ht="15.75">
      <c r="A1" s="245" t="s">
        <v>180</v>
      </c>
      <c r="B1" s="245"/>
      <c r="C1" s="246"/>
      <c r="D1" s="246"/>
      <c r="E1" s="246"/>
      <c r="F1" s="246"/>
      <c r="G1" s="246"/>
    </row>
    <row r="2" spans="1:7" ht="15.75">
      <c r="A2" s="245" t="s">
        <v>46</v>
      </c>
      <c r="B2" s="245"/>
      <c r="C2" s="246"/>
      <c r="D2" s="246"/>
      <c r="E2" s="246"/>
      <c r="F2" s="246"/>
      <c r="G2" s="246"/>
    </row>
    <row r="3" spans="1:7">
      <c r="A3" s="249" t="s">
        <v>263</v>
      </c>
      <c r="B3" s="246"/>
      <c r="C3" s="246"/>
      <c r="D3" s="246"/>
      <c r="E3" s="246"/>
      <c r="F3" s="246"/>
      <c r="G3" s="246"/>
    </row>
    <row r="4" spans="1:7">
      <c r="A4" s="34"/>
      <c r="B4" s="34"/>
      <c r="C4" s="34"/>
      <c r="D4" s="34"/>
      <c r="E4" s="34"/>
      <c r="F4" s="1"/>
      <c r="G4" s="1" t="s">
        <v>177</v>
      </c>
    </row>
    <row r="5" spans="1:7" ht="63.75">
      <c r="A5" s="129"/>
      <c r="B5" s="71" t="s">
        <v>204</v>
      </c>
      <c r="C5" s="59" t="s">
        <v>193</v>
      </c>
      <c r="D5" s="59" t="s">
        <v>194</v>
      </c>
      <c r="E5" s="59" t="s">
        <v>205</v>
      </c>
      <c r="F5" s="59" t="s">
        <v>192</v>
      </c>
      <c r="G5" s="59" t="s">
        <v>183</v>
      </c>
    </row>
    <row r="6" spans="1:7">
      <c r="A6" s="60">
        <v>2004</v>
      </c>
      <c r="B6" s="82">
        <v>156.63717353999999</v>
      </c>
      <c r="C6" s="83">
        <v>4527.085940462428</v>
      </c>
      <c r="D6" s="83">
        <v>3554.1</v>
      </c>
      <c r="E6" s="84">
        <v>4.4072247134295601</v>
      </c>
      <c r="F6" s="84">
        <v>1038.5329999999999</v>
      </c>
      <c r="G6" s="84">
        <v>15.082541771903253</v>
      </c>
    </row>
    <row r="7" spans="1:7">
      <c r="A7" s="41">
        <v>2005</v>
      </c>
      <c r="B7" s="85">
        <v>166.08986258000002</v>
      </c>
      <c r="C7" s="86">
        <v>4758.3401398080514</v>
      </c>
      <c r="D7" s="86">
        <v>3892.6</v>
      </c>
      <c r="E7" s="87">
        <v>4.2668104243950067</v>
      </c>
      <c r="F7" s="88">
        <v>1078.1889674900001</v>
      </c>
      <c r="G7" s="87">
        <v>15.404522545491586</v>
      </c>
    </row>
    <row r="8" spans="1:7">
      <c r="A8" s="41">
        <v>2006</v>
      </c>
      <c r="B8" s="85">
        <v>171.40740296000001</v>
      </c>
      <c r="C8" s="86">
        <v>4873.9593653321199</v>
      </c>
      <c r="D8" s="86">
        <v>4396.8999999999996</v>
      </c>
      <c r="E8" s="87">
        <v>3.8983693729673181</v>
      </c>
      <c r="F8" s="88">
        <v>1118.18102974</v>
      </c>
      <c r="G8" s="87">
        <v>15.329128146616453</v>
      </c>
    </row>
    <row r="9" spans="1:7">
      <c r="A9" s="41">
        <v>2007</v>
      </c>
      <c r="B9" s="85">
        <v>186.43829243000002</v>
      </c>
      <c r="C9" s="86">
        <v>5273.1726561262585</v>
      </c>
      <c r="D9" s="86">
        <v>4946.2</v>
      </c>
      <c r="E9" s="87">
        <v>3.7693237723909272</v>
      </c>
      <c r="F9" s="88">
        <v>1223.66303083</v>
      </c>
      <c r="G9" s="87">
        <v>15.236081154101758</v>
      </c>
    </row>
    <row r="10" spans="1:7">
      <c r="A10" s="41">
        <v>2008</v>
      </c>
      <c r="B10" s="85">
        <v>205.87681146</v>
      </c>
      <c r="C10" s="86">
        <v>5784.8439534687686</v>
      </c>
      <c r="D10" s="86">
        <v>4949.3999999999996</v>
      </c>
      <c r="E10" s="87">
        <v>4.1596317020244884</v>
      </c>
      <c r="F10" s="88">
        <v>1566.6574386100001</v>
      </c>
      <c r="G10" s="87">
        <v>13.141150476562508</v>
      </c>
    </row>
    <row r="11" spans="1:7">
      <c r="A11" s="41">
        <v>2009</v>
      </c>
      <c r="B11" s="85">
        <v>193.179</v>
      </c>
      <c r="C11" s="86">
        <v>5389.2306290744964</v>
      </c>
      <c r="D11" s="86">
        <v>4210.2</v>
      </c>
      <c r="E11" s="87">
        <v>4.5904376886568583</v>
      </c>
      <c r="F11" s="88">
        <v>1382.55419168</v>
      </c>
      <c r="G11" s="87">
        <v>13.991570483392165</v>
      </c>
    </row>
    <row r="12" spans="1:7">
      <c r="A12" s="41">
        <v>2010</v>
      </c>
      <c r="B12" s="87">
        <v>194</v>
      </c>
      <c r="C12" s="86">
        <v>5330.7145425876233</v>
      </c>
      <c r="D12" s="114">
        <v>4469.8</v>
      </c>
      <c r="E12" s="89">
        <v>4.3159065628476085</v>
      </c>
      <c r="F12" s="88">
        <v>1444.2060000000001</v>
      </c>
      <c r="G12" s="87">
        <v>13.4</v>
      </c>
    </row>
    <row r="13" spans="1:7">
      <c r="A13" s="41">
        <v>2011</v>
      </c>
      <c r="B13" s="87">
        <v>183.1</v>
      </c>
      <c r="C13" s="86">
        <v>5019.8766278272788</v>
      </c>
      <c r="D13" s="114">
        <v>4024.7</v>
      </c>
      <c r="E13" s="89">
        <v>4.5494074092478947</v>
      </c>
      <c r="F13" s="88">
        <v>1533.9623092000002</v>
      </c>
      <c r="G13" s="87">
        <v>11.93640801353791</v>
      </c>
    </row>
    <row r="14" spans="1:7">
      <c r="A14" s="41">
        <v>2012</v>
      </c>
      <c r="B14" s="87">
        <v>184.5</v>
      </c>
      <c r="C14" s="86">
        <v>5008.4152234106086</v>
      </c>
      <c r="D14" s="114">
        <v>3570.6</v>
      </c>
      <c r="E14" s="89">
        <v>5.1671987901193077</v>
      </c>
      <c r="F14" s="88">
        <v>1513.7285777000002</v>
      </c>
      <c r="G14" s="87">
        <v>12.188446642153922</v>
      </c>
    </row>
    <row r="15" spans="1:7">
      <c r="A15" s="150" t="s">
        <v>236</v>
      </c>
      <c r="B15" s="151">
        <v>180.164782</v>
      </c>
      <c r="C15" s="152">
        <v>4852.4006033020014</v>
      </c>
      <c r="D15" s="153">
        <v>4072.6</v>
      </c>
      <c r="E15" s="154">
        <v>4.4238270883465107</v>
      </c>
      <c r="F15" s="155">
        <v>1140.0325146299999</v>
      </c>
      <c r="G15" s="151">
        <v>15.803477505066851</v>
      </c>
    </row>
    <row r="16" spans="1:7" ht="24" customHeight="1">
      <c r="A16" s="150" t="s">
        <v>237</v>
      </c>
      <c r="B16" s="151">
        <v>180.164782</v>
      </c>
      <c r="C16" s="152">
        <v>4852.4006033020014</v>
      </c>
      <c r="D16" s="153">
        <v>4737</v>
      </c>
      <c r="E16" s="154">
        <v>3.8033519527126876</v>
      </c>
      <c r="F16" s="155">
        <v>1140.0325146299999</v>
      </c>
      <c r="G16" s="151">
        <v>15.803477505066851</v>
      </c>
    </row>
    <row r="17" spans="1:14">
      <c r="A17" s="100">
        <v>2014</v>
      </c>
      <c r="B17" s="21">
        <f>178488569/1000000</f>
        <v>178.48856900000001</v>
      </c>
      <c r="C17" s="132">
        <v>4776.7641438741102</v>
      </c>
      <c r="D17" s="156">
        <v>4923.6000000000004</v>
      </c>
      <c r="E17" s="157">
        <v>3.6251638841498091</v>
      </c>
      <c r="F17" s="88">
        <v>1131.63179356</v>
      </c>
      <c r="G17" s="87">
        <v>15.772671819204806</v>
      </c>
    </row>
    <row r="18" spans="1:14">
      <c r="A18" s="100">
        <v>2015</v>
      </c>
      <c r="B18" s="125">
        <v>187.31312800000001</v>
      </c>
      <c r="C18" s="189">
        <v>4978.8189888894794</v>
      </c>
      <c r="D18" s="139">
        <v>4968.3</v>
      </c>
      <c r="E18" s="138">
        <v>3.7701654086911018</v>
      </c>
      <c r="F18" s="88">
        <v>1048.19233373</v>
      </c>
      <c r="G18" s="125">
        <v>17.870110472325713</v>
      </c>
      <c r="J18" s="214"/>
    </row>
    <row r="19" spans="1:14" ht="13.5">
      <c r="A19" s="100">
        <v>2016</v>
      </c>
      <c r="B19" s="125">
        <f>186530587/1000000</f>
        <v>186.530587</v>
      </c>
      <c r="C19" s="189">
        <v>4932.7141874917361</v>
      </c>
      <c r="D19" s="139">
        <v>5898.5</v>
      </c>
      <c r="E19" s="138">
        <v>3.1623393574637624</v>
      </c>
      <c r="F19" s="88">
        <v>1047.1438952999999</v>
      </c>
      <c r="G19" s="125">
        <v>17.813271684743977</v>
      </c>
      <c r="J19" s="213"/>
    </row>
    <row r="20" spans="1:14">
      <c r="A20" s="100">
        <v>2017</v>
      </c>
      <c r="B20" s="125">
        <v>184.888015</v>
      </c>
      <c r="C20" s="215">
        <v>4851.3031670646269</v>
      </c>
      <c r="D20" s="139">
        <v>6645.4</v>
      </c>
      <c r="E20" s="138">
        <v>2.7821954284166495</v>
      </c>
      <c r="F20" s="216">
        <v>1079.1687134899998</v>
      </c>
      <c r="G20" s="198">
        <v>17.132447659836021</v>
      </c>
    </row>
    <row r="21" spans="1:14">
      <c r="A21" s="100">
        <v>2018</v>
      </c>
      <c r="B21" s="125">
        <v>198.16389000000001</v>
      </c>
      <c r="C21" s="215">
        <v>5163.476210328834</v>
      </c>
      <c r="D21" s="225">
        <v>6764.6</v>
      </c>
      <c r="E21" s="138">
        <v>2.9294250953493184</v>
      </c>
      <c r="F21" s="216">
        <v>1116.6687139600001</v>
      </c>
      <c r="G21" s="198">
        <v>17.745987464559555</v>
      </c>
      <c r="J21" s="132"/>
      <c r="K21" s="21"/>
    </row>
    <row r="22" spans="1:14">
      <c r="A22" s="100">
        <v>2019</v>
      </c>
      <c r="B22" s="125">
        <v>198.84150199999999</v>
      </c>
      <c r="C22" s="215">
        <v>5131.7908999406409</v>
      </c>
      <c r="D22" s="139">
        <v>6230</v>
      </c>
      <c r="E22" s="138">
        <v>3.1916773996789725</v>
      </c>
      <c r="F22" s="216">
        <v>1110.8120279700001</v>
      </c>
      <c r="G22" s="198">
        <v>17.900553558407285</v>
      </c>
    </row>
    <row r="23" spans="1:14">
      <c r="A23" s="231">
        <v>2020</v>
      </c>
      <c r="B23" s="125">
        <v>202.167879</v>
      </c>
      <c r="C23" s="215">
        <v>5176.4915887850466</v>
      </c>
      <c r="D23" s="139" t="s">
        <v>50</v>
      </c>
      <c r="E23" s="138" t="s">
        <v>50</v>
      </c>
      <c r="F23" s="216">
        <v>1403.1446166999999</v>
      </c>
      <c r="G23" s="198">
        <v>14.408199738917192</v>
      </c>
    </row>
    <row r="24" spans="1:14">
      <c r="A24" s="323" t="s">
        <v>334</v>
      </c>
      <c r="B24" s="323"/>
      <c r="C24" s="323"/>
      <c r="D24" s="323"/>
      <c r="E24" s="323"/>
      <c r="F24" s="323"/>
      <c r="G24" s="323"/>
      <c r="H24" s="345"/>
      <c r="I24" s="345"/>
      <c r="J24" s="345"/>
      <c r="K24" s="345"/>
      <c r="L24" s="345"/>
      <c r="M24" s="345"/>
      <c r="N24" s="345"/>
    </row>
    <row r="25" spans="1:14">
      <c r="A25" s="344"/>
      <c r="B25" s="344"/>
      <c r="C25" s="344"/>
      <c r="D25" s="344"/>
      <c r="E25" s="344"/>
      <c r="F25" s="344"/>
      <c r="G25" s="344"/>
      <c r="H25" s="345"/>
      <c r="I25" s="345"/>
      <c r="J25" s="345"/>
      <c r="K25" s="345"/>
      <c r="L25" s="345"/>
      <c r="M25" s="345"/>
      <c r="N25" s="345"/>
    </row>
    <row r="26" spans="1:14">
      <c r="A26" s="262" t="s">
        <v>80</v>
      </c>
      <c r="B26" s="262"/>
      <c r="C26" s="262"/>
      <c r="D26" s="262"/>
      <c r="E26" s="262"/>
      <c r="F26" s="262"/>
      <c r="G26" s="262"/>
    </row>
    <row r="27" spans="1:14" ht="28.5" customHeight="1">
      <c r="A27" s="256" t="s">
        <v>271</v>
      </c>
      <c r="B27" s="279"/>
      <c r="C27" s="279"/>
      <c r="D27" s="279"/>
      <c r="E27" s="279"/>
      <c r="F27" s="279"/>
      <c r="G27" s="279"/>
      <c r="H27" s="142"/>
    </row>
    <row r="28" spans="1:14" ht="43.5" customHeight="1">
      <c r="A28" s="311" t="s">
        <v>277</v>
      </c>
      <c r="B28" s="312"/>
      <c r="C28" s="312"/>
      <c r="D28" s="312"/>
      <c r="E28" s="312"/>
      <c r="F28" s="312"/>
      <c r="G28" s="312"/>
    </row>
    <row r="29" spans="1:14" ht="16.5" customHeight="1">
      <c r="A29" s="313" t="s">
        <v>301</v>
      </c>
      <c r="B29" s="313"/>
      <c r="C29" s="313"/>
      <c r="D29" s="313"/>
      <c r="E29" s="313"/>
      <c r="F29" s="313"/>
      <c r="G29" s="313"/>
    </row>
    <row r="30" spans="1:14">
      <c r="A30" s="309" t="s">
        <v>278</v>
      </c>
      <c r="B30" s="309"/>
      <c r="C30" s="309"/>
      <c r="D30" s="309"/>
      <c r="E30" s="309"/>
      <c r="F30" s="309"/>
      <c r="G30" s="309"/>
    </row>
    <row r="31" spans="1:14">
      <c r="A31" s="309" t="s">
        <v>279</v>
      </c>
      <c r="B31" s="309"/>
      <c r="C31" s="309"/>
      <c r="D31" s="309"/>
      <c r="E31" s="309"/>
      <c r="F31" s="309"/>
      <c r="G31" s="309"/>
    </row>
    <row r="32" spans="1:14">
      <c r="A32" s="309" t="s">
        <v>280</v>
      </c>
      <c r="B32" s="310"/>
      <c r="C32" s="310"/>
      <c r="D32" s="310"/>
      <c r="E32" s="310"/>
      <c r="F32" s="310"/>
      <c r="G32" s="310"/>
    </row>
  </sheetData>
  <mergeCells count="11">
    <mergeCell ref="A31:G31"/>
    <mergeCell ref="A32:G32"/>
    <mergeCell ref="A30:G30"/>
    <mergeCell ref="A26:G26"/>
    <mergeCell ref="A1:G1"/>
    <mergeCell ref="A2:G2"/>
    <mergeCell ref="A3:G3"/>
    <mergeCell ref="A27:G27"/>
    <mergeCell ref="A28:G28"/>
    <mergeCell ref="A29:G29"/>
    <mergeCell ref="A24:G24"/>
  </mergeCells>
  <phoneticPr fontId="3" type="noConversion"/>
  <pageMargins left="0.78740157499999996" right="0.78740157499999996" top="0.984251969" bottom="0.984251969" header="0.4921259845" footer="0.4921259845"/>
  <pageSetup paperSize="9" scale="66" fitToHeight="0" orientation="portrait" verticalDpi="12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6" tint="0.79998168889431442"/>
    <pageSetUpPr fitToPage="1"/>
  </sheetPr>
  <dimension ref="A1:P37"/>
  <sheetViews>
    <sheetView zoomScaleNormal="100" workbookViewId="0">
      <selection activeCell="A38" sqref="A38"/>
    </sheetView>
  </sheetViews>
  <sheetFormatPr baseColWidth="10" defaultRowHeight="12.75"/>
  <cols>
    <col min="1" max="1" width="9.140625" customWidth="1"/>
    <col min="2" max="2" width="5.5703125" bestFit="1" customWidth="1"/>
    <col min="3" max="5" width="15.42578125" customWidth="1"/>
    <col min="6" max="6" width="17.42578125" customWidth="1"/>
    <col min="7" max="9" width="15.42578125" customWidth="1"/>
  </cols>
  <sheetData>
    <row r="1" spans="1:9" ht="15.75" customHeight="1">
      <c r="A1" s="243" t="s">
        <v>47</v>
      </c>
      <c r="B1" s="243"/>
      <c r="C1" s="243"/>
      <c r="D1" s="243"/>
      <c r="E1" s="243"/>
      <c r="F1" s="243"/>
      <c r="G1" s="243"/>
      <c r="H1" s="243"/>
      <c r="I1" s="243"/>
    </row>
    <row r="2" spans="1:9">
      <c r="A2" s="249" t="s">
        <v>263</v>
      </c>
      <c r="B2" s="249"/>
      <c r="C2" s="249"/>
      <c r="D2" s="249"/>
      <c r="E2" s="249"/>
      <c r="F2" s="249"/>
      <c r="G2" s="249"/>
      <c r="H2" s="249"/>
      <c r="I2" s="249"/>
    </row>
    <row r="3" spans="1:9">
      <c r="C3" s="13"/>
      <c r="D3" s="13"/>
      <c r="E3" s="13"/>
      <c r="F3" s="13"/>
      <c r="G3" s="13"/>
      <c r="H3" s="265" t="s">
        <v>178</v>
      </c>
      <c r="I3" s="246"/>
    </row>
    <row r="4" spans="1:9" ht="25.5">
      <c r="B4" s="90" t="s">
        <v>2</v>
      </c>
      <c r="C4" s="90" t="s">
        <v>132</v>
      </c>
      <c r="D4" s="91"/>
      <c r="E4" s="91"/>
      <c r="F4" s="91"/>
      <c r="G4" s="91"/>
      <c r="H4" s="91"/>
      <c r="I4" s="90" t="s">
        <v>137</v>
      </c>
    </row>
    <row r="5" spans="1:9" ht="39" customHeight="1">
      <c r="B5" s="90"/>
      <c r="C5" s="90"/>
      <c r="D5" s="90" t="s">
        <v>133</v>
      </c>
      <c r="E5" s="90"/>
      <c r="F5" s="90"/>
      <c r="G5" s="90" t="s">
        <v>135</v>
      </c>
      <c r="H5" s="90" t="s">
        <v>136</v>
      </c>
      <c r="I5" s="90"/>
    </row>
    <row r="6" spans="1:9" ht="26.25" customHeight="1">
      <c r="B6" s="90"/>
      <c r="C6" s="90"/>
      <c r="D6" s="91"/>
      <c r="E6" s="91" t="s">
        <v>134</v>
      </c>
      <c r="F6" s="91" t="s">
        <v>272</v>
      </c>
      <c r="G6" s="91"/>
      <c r="H6" s="91"/>
      <c r="I6" s="90"/>
    </row>
    <row r="7" spans="1:9">
      <c r="A7" s="129"/>
      <c r="B7" s="270" t="s">
        <v>139</v>
      </c>
      <c r="C7" s="270"/>
      <c r="D7" s="270"/>
      <c r="E7" s="270"/>
      <c r="F7" s="270"/>
      <c r="G7" s="270"/>
      <c r="H7" s="270"/>
      <c r="I7" s="270"/>
    </row>
    <row r="8" spans="1:9">
      <c r="A8" s="67">
        <v>2004</v>
      </c>
      <c r="B8" s="23">
        <v>156.63717353999999</v>
      </c>
      <c r="C8" s="25">
        <v>140.273</v>
      </c>
      <c r="D8" s="25">
        <v>76.489999999999995</v>
      </c>
      <c r="E8" s="25">
        <v>62.860999999999997</v>
      </c>
      <c r="F8" s="25">
        <v>13.63</v>
      </c>
      <c r="G8" s="25">
        <v>17.919</v>
      </c>
      <c r="H8" s="25">
        <v>45.863</v>
      </c>
      <c r="I8" s="26">
        <v>16.364173539999999</v>
      </c>
    </row>
    <row r="9" spans="1:9">
      <c r="A9" s="40">
        <v>2005</v>
      </c>
      <c r="B9" s="24">
        <v>166.08986258000002</v>
      </c>
      <c r="C9" s="21">
        <v>147.27000000000001</v>
      </c>
      <c r="D9" s="21">
        <v>79.61</v>
      </c>
      <c r="E9" s="21">
        <v>67.695999999999998</v>
      </c>
      <c r="F9" s="21">
        <v>11.914999999999999</v>
      </c>
      <c r="G9" s="21">
        <v>17.196000000000002</v>
      </c>
      <c r="H9" s="21">
        <v>50.463999999999999</v>
      </c>
      <c r="I9" s="22">
        <v>18.819862579999999</v>
      </c>
    </row>
    <row r="10" spans="1:9">
      <c r="A10" s="40">
        <v>2006</v>
      </c>
      <c r="B10" s="24">
        <v>171.40740296000001</v>
      </c>
      <c r="C10" s="21">
        <v>147.727</v>
      </c>
      <c r="D10" s="21">
        <v>79.581999999999994</v>
      </c>
      <c r="E10" s="21">
        <v>66.903999999999996</v>
      </c>
      <c r="F10" s="21">
        <v>12.678000000000001</v>
      </c>
      <c r="G10" s="21">
        <v>15.792999999999999</v>
      </c>
      <c r="H10" s="21">
        <v>52.351999999999997</v>
      </c>
      <c r="I10" s="22">
        <v>23.680402959999995</v>
      </c>
    </row>
    <row r="11" spans="1:9">
      <c r="A11" s="40">
        <v>2007</v>
      </c>
      <c r="B11" s="24">
        <v>186.43829243000002</v>
      </c>
      <c r="C11" s="21">
        <v>153.37700000000001</v>
      </c>
      <c r="D11" s="21">
        <v>82.152999999999992</v>
      </c>
      <c r="E11" s="21">
        <v>68.418999999999997</v>
      </c>
      <c r="F11" s="21">
        <v>13.734</v>
      </c>
      <c r="G11" s="21">
        <v>18.497</v>
      </c>
      <c r="H11" s="21">
        <v>52.728000000000002</v>
      </c>
      <c r="I11" s="22">
        <v>33.061292430000002</v>
      </c>
    </row>
    <row r="12" spans="1:9">
      <c r="A12" s="40">
        <v>2008</v>
      </c>
      <c r="B12" s="24">
        <v>205.87681146</v>
      </c>
      <c r="C12" s="21">
        <v>161.37</v>
      </c>
      <c r="D12" s="21">
        <v>83.835999999999999</v>
      </c>
      <c r="E12" s="21">
        <v>68.930999999999997</v>
      </c>
      <c r="F12" s="21">
        <v>14.904999999999999</v>
      </c>
      <c r="G12" s="21">
        <v>20.308</v>
      </c>
      <c r="H12" s="21">
        <v>57.225999999999999</v>
      </c>
      <c r="I12" s="22">
        <v>44.506811459999994</v>
      </c>
    </row>
    <row r="13" spans="1:9">
      <c r="A13" s="40">
        <v>2009</v>
      </c>
      <c r="B13" s="24">
        <v>193.179</v>
      </c>
      <c r="C13" s="21">
        <v>171.04300000000001</v>
      </c>
      <c r="D13" s="21">
        <v>89.909000000000006</v>
      </c>
      <c r="E13" s="21">
        <v>75.325999999999993</v>
      </c>
      <c r="F13" s="21">
        <v>14.582000000000001</v>
      </c>
      <c r="G13" s="21">
        <v>23.146000000000001</v>
      </c>
      <c r="H13" s="21">
        <v>57.988</v>
      </c>
      <c r="I13" s="22">
        <v>22.135999999999999</v>
      </c>
    </row>
    <row r="14" spans="1:9">
      <c r="A14" s="40">
        <v>2010</v>
      </c>
      <c r="B14" s="24">
        <v>194</v>
      </c>
      <c r="C14" s="21">
        <v>174.6</v>
      </c>
      <c r="D14" s="21">
        <v>93.4</v>
      </c>
      <c r="E14" s="21">
        <v>77.7</v>
      </c>
      <c r="F14" s="21">
        <v>15.7</v>
      </c>
      <c r="G14" s="21">
        <v>20.9</v>
      </c>
      <c r="H14" s="21">
        <v>60.2</v>
      </c>
      <c r="I14" s="22">
        <v>19.5</v>
      </c>
    </row>
    <row r="15" spans="1:9">
      <c r="A15" s="40">
        <v>2011</v>
      </c>
      <c r="B15" s="24">
        <v>183.1</v>
      </c>
      <c r="C15" s="21">
        <v>174</v>
      </c>
      <c r="D15" s="21">
        <v>91.9</v>
      </c>
      <c r="E15" s="21">
        <v>76.3</v>
      </c>
      <c r="F15" s="21">
        <v>15.6</v>
      </c>
      <c r="G15" s="21">
        <v>20.5</v>
      </c>
      <c r="H15" s="21">
        <v>61.6</v>
      </c>
      <c r="I15" s="113">
        <v>9.1</v>
      </c>
    </row>
    <row r="16" spans="1:9">
      <c r="A16" s="40">
        <v>2012</v>
      </c>
      <c r="B16" s="24">
        <v>184.5</v>
      </c>
      <c r="C16" s="21">
        <v>172.5</v>
      </c>
      <c r="D16" s="21">
        <v>91.6</v>
      </c>
      <c r="E16" s="21">
        <v>76.400000000000006</v>
      </c>
      <c r="F16" s="21">
        <v>15.2</v>
      </c>
      <c r="G16" s="21">
        <v>18</v>
      </c>
      <c r="H16" s="21">
        <v>63</v>
      </c>
      <c r="I16" s="113">
        <v>12</v>
      </c>
    </row>
    <row r="17" spans="1:16">
      <c r="A17" s="40">
        <v>2013</v>
      </c>
      <c r="B17" s="24">
        <v>180.2</v>
      </c>
      <c r="C17" s="21">
        <v>171.2</v>
      </c>
      <c r="D17" s="21">
        <v>90.1</v>
      </c>
      <c r="E17" s="21">
        <v>73.099999999999994</v>
      </c>
      <c r="F17" s="21">
        <v>17</v>
      </c>
      <c r="G17" s="21">
        <v>19.399999999999999</v>
      </c>
      <c r="H17" s="21">
        <v>61.7</v>
      </c>
      <c r="I17" s="113">
        <v>8.9</v>
      </c>
    </row>
    <row r="18" spans="1:16">
      <c r="A18" s="40">
        <v>2014</v>
      </c>
      <c r="B18" s="24">
        <v>178.48856900000001</v>
      </c>
      <c r="C18" s="21">
        <v>168.85617099999999</v>
      </c>
      <c r="D18" s="21">
        <v>90.499001000000007</v>
      </c>
      <c r="E18" s="21">
        <v>76.079053999999999</v>
      </c>
      <c r="F18" s="21">
        <v>14.419947000000001</v>
      </c>
      <c r="G18" s="21">
        <v>17.337219999999999</v>
      </c>
      <c r="H18" s="21">
        <v>61.019950000000001</v>
      </c>
      <c r="I18" s="113">
        <v>9.6323989999999995</v>
      </c>
    </row>
    <row r="19" spans="1:16">
      <c r="A19" s="40">
        <v>2015</v>
      </c>
      <c r="B19" s="190">
        <v>187.31312800000001</v>
      </c>
      <c r="C19" s="21">
        <v>171.08024499999999</v>
      </c>
      <c r="D19" s="21">
        <v>90.150570999999999</v>
      </c>
      <c r="E19" s="21">
        <v>76.005217000000002</v>
      </c>
      <c r="F19" s="21">
        <v>14.145353999999999</v>
      </c>
      <c r="G19" s="21">
        <v>19.991862000000001</v>
      </c>
      <c r="H19" s="21">
        <v>60.937811000000004</v>
      </c>
      <c r="I19" s="113">
        <v>16.232883000000001</v>
      </c>
    </row>
    <row r="20" spans="1:16">
      <c r="A20" s="40">
        <v>2016</v>
      </c>
      <c r="B20" s="24">
        <v>186.530587</v>
      </c>
      <c r="C20" s="21">
        <v>171.22753799999998</v>
      </c>
      <c r="D20" s="21">
        <v>90.709023999999999</v>
      </c>
      <c r="E20" s="21">
        <v>76.115450999999993</v>
      </c>
      <c r="F20" s="21">
        <v>14.593572999999999</v>
      </c>
      <c r="G20" s="21">
        <v>19.604946999999999</v>
      </c>
      <c r="H20" s="21">
        <v>60.913567</v>
      </c>
      <c r="I20" s="113">
        <v>15.303049</v>
      </c>
    </row>
    <row r="21" spans="1:16">
      <c r="A21" s="40">
        <v>2017</v>
      </c>
      <c r="B21" s="24">
        <v>184.888015</v>
      </c>
      <c r="C21" s="21">
        <v>171.08336399999999</v>
      </c>
      <c r="D21" s="21">
        <v>90.267465000000001</v>
      </c>
      <c r="E21" s="21">
        <v>75.879728999999998</v>
      </c>
      <c r="F21" s="21">
        <v>14.387736</v>
      </c>
      <c r="G21" s="21">
        <v>19.679746000000002</v>
      </c>
      <c r="H21" s="21">
        <v>61.136153</v>
      </c>
      <c r="I21" s="113">
        <v>13.804651</v>
      </c>
    </row>
    <row r="22" spans="1:16">
      <c r="A22" s="40">
        <v>2018</v>
      </c>
      <c r="B22" s="24">
        <v>198.16389000000001</v>
      </c>
      <c r="C22" s="21">
        <v>176.65481500000001</v>
      </c>
      <c r="D22" s="21">
        <v>91.404621000000006</v>
      </c>
      <c r="E22" s="21">
        <v>76.684662000000003</v>
      </c>
      <c r="F22" s="21">
        <v>14.719958999999999</v>
      </c>
      <c r="G22" s="21">
        <v>23.221402000000001</v>
      </c>
      <c r="H22" s="21">
        <v>62.028792000000003</v>
      </c>
      <c r="I22" s="113">
        <v>21.509073999999998</v>
      </c>
    </row>
    <row r="23" spans="1:16">
      <c r="A23" s="40">
        <v>2019</v>
      </c>
      <c r="B23" s="24">
        <v>198.84150199999999</v>
      </c>
      <c r="C23" s="21">
        <v>179.699612</v>
      </c>
      <c r="D23" s="21">
        <v>92.582809999999995</v>
      </c>
      <c r="E23" s="21">
        <v>78.298383999999999</v>
      </c>
      <c r="F23" s="21">
        <v>14.284426</v>
      </c>
      <c r="G23" s="21">
        <v>24.251950999999998</v>
      </c>
      <c r="H23" s="21">
        <v>62.864851000000002</v>
      </c>
      <c r="I23" s="113">
        <v>19.14189</v>
      </c>
    </row>
    <row r="24" spans="1:16">
      <c r="A24" s="227">
        <v>2020</v>
      </c>
      <c r="B24" s="24">
        <v>202.167879</v>
      </c>
      <c r="C24" s="21">
        <v>187.934089</v>
      </c>
      <c r="D24" s="21">
        <v>94.079012000000006</v>
      </c>
      <c r="E24" s="21">
        <v>79.205809000000002</v>
      </c>
      <c r="F24" s="21">
        <v>14.873203</v>
      </c>
      <c r="G24" s="21">
        <v>28.085045999999998</v>
      </c>
      <c r="H24" s="21">
        <v>65.770031000000003</v>
      </c>
      <c r="I24" s="113">
        <v>14.233790000000001</v>
      </c>
    </row>
    <row r="25" spans="1:16">
      <c r="A25" s="323" t="s">
        <v>334</v>
      </c>
      <c r="B25" s="323"/>
      <c r="C25" s="323"/>
      <c r="D25" s="323"/>
      <c r="E25" s="323"/>
      <c r="F25" s="323"/>
      <c r="G25" s="323"/>
      <c r="H25" s="323"/>
      <c r="I25" s="323"/>
    </row>
    <row r="28" spans="1:16">
      <c r="E28" s="21"/>
      <c r="K28" s="35"/>
      <c r="L28" s="35"/>
      <c r="M28" s="35"/>
      <c r="N28" s="35"/>
      <c r="O28" s="35"/>
      <c r="P28" s="35"/>
    </row>
    <row r="29" spans="1:16">
      <c r="K29" s="218"/>
      <c r="L29" s="218"/>
      <c r="M29" s="35"/>
      <c r="N29" s="35"/>
      <c r="O29" s="35"/>
      <c r="P29" s="35"/>
    </row>
    <row r="30" spans="1:16">
      <c r="K30" s="218"/>
      <c r="L30" s="203"/>
      <c r="M30" s="202"/>
      <c r="N30" s="202"/>
      <c r="O30" s="202"/>
      <c r="P30" s="202"/>
    </row>
    <row r="31" spans="1:16">
      <c r="K31" s="35"/>
      <c r="L31" s="218"/>
      <c r="M31" s="35"/>
      <c r="N31" s="35"/>
      <c r="O31" s="35"/>
      <c r="P31" s="35"/>
    </row>
    <row r="32" spans="1:16">
      <c r="K32" s="204"/>
      <c r="L32" s="204"/>
      <c r="M32" s="204"/>
      <c r="N32" s="204"/>
      <c r="O32" s="204"/>
      <c r="P32" s="204"/>
    </row>
    <row r="33" spans="5:16">
      <c r="E33" s="210"/>
      <c r="F33" s="21"/>
      <c r="K33" s="218"/>
      <c r="L33" s="35"/>
      <c r="M33" s="35"/>
      <c r="N33" s="35"/>
      <c r="O33" s="35"/>
      <c r="P33" s="35"/>
    </row>
    <row r="36" spans="5:16">
      <c r="K36" s="218"/>
    </row>
    <row r="37" spans="5:16">
      <c r="K37" s="107"/>
    </row>
  </sheetData>
  <mergeCells count="5">
    <mergeCell ref="H3:I3"/>
    <mergeCell ref="B7:I7"/>
    <mergeCell ref="A1:I1"/>
    <mergeCell ref="A2:I2"/>
    <mergeCell ref="A25:I25"/>
  </mergeCells>
  <phoneticPr fontId="3" type="noConversion"/>
  <pageMargins left="0.78740157499999996" right="0.78740157499999996" top="0.984251969" bottom="0.984251969" header="0.4921259845" footer="0.4921259845"/>
  <pageSetup paperSize="9" scale="69" fitToHeight="0"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6" tint="0.79998168889431442"/>
    <pageSetUpPr fitToPage="1"/>
  </sheetPr>
  <dimension ref="A1:X41"/>
  <sheetViews>
    <sheetView zoomScaleNormal="100" workbookViewId="0">
      <selection activeCell="A45" sqref="A45"/>
    </sheetView>
  </sheetViews>
  <sheetFormatPr baseColWidth="10" defaultRowHeight="12.75"/>
  <cols>
    <col min="1" max="2" width="10.7109375" customWidth="1"/>
    <col min="3" max="3" width="13.28515625" customWidth="1"/>
    <col min="4" max="9" width="10.7109375" customWidth="1"/>
    <col min="10" max="10" width="12.140625" bestFit="1" customWidth="1"/>
  </cols>
  <sheetData>
    <row r="1" spans="1:10" ht="15.75">
      <c r="A1" s="245" t="s">
        <v>48</v>
      </c>
      <c r="B1" s="246"/>
      <c r="C1" s="246"/>
      <c r="D1" s="246"/>
      <c r="E1" s="246"/>
      <c r="F1" s="246"/>
      <c r="G1" s="246"/>
      <c r="H1" s="246"/>
      <c r="I1" s="246"/>
    </row>
    <row r="2" spans="1:10">
      <c r="A2" s="249" t="s">
        <v>264</v>
      </c>
      <c r="B2" s="246"/>
      <c r="C2" s="246"/>
      <c r="D2" s="246"/>
      <c r="E2" s="246"/>
      <c r="F2" s="246"/>
      <c r="G2" s="246"/>
      <c r="H2" s="246"/>
      <c r="I2" s="246"/>
    </row>
    <row r="3" spans="1:10">
      <c r="A3" s="34"/>
      <c r="B3" s="34"/>
      <c r="C3" s="34"/>
      <c r="D3" s="34"/>
      <c r="E3" s="34"/>
      <c r="F3" s="34"/>
      <c r="G3" s="1"/>
      <c r="H3" s="265" t="s">
        <v>179</v>
      </c>
      <c r="I3" s="315"/>
    </row>
    <row r="4" spans="1:10" ht="51">
      <c r="A4" s="2"/>
      <c r="B4" s="71" t="s">
        <v>2</v>
      </c>
      <c r="C4" s="59" t="s">
        <v>197</v>
      </c>
      <c r="D4" s="59" t="s">
        <v>125</v>
      </c>
      <c r="E4" s="59" t="s">
        <v>138</v>
      </c>
      <c r="F4" s="59" t="s">
        <v>126</v>
      </c>
      <c r="G4" s="59" t="s">
        <v>127</v>
      </c>
      <c r="H4" s="59" t="s">
        <v>128</v>
      </c>
      <c r="I4" s="59" t="s">
        <v>129</v>
      </c>
    </row>
    <row r="5" spans="1:10">
      <c r="A5" s="129"/>
      <c r="B5" s="270" t="s">
        <v>139</v>
      </c>
      <c r="C5" s="270"/>
      <c r="D5" s="270"/>
      <c r="E5" s="270"/>
      <c r="F5" s="270"/>
      <c r="G5" s="270"/>
      <c r="H5" s="270"/>
      <c r="I5" s="316"/>
    </row>
    <row r="6" spans="1:10">
      <c r="A6" s="60">
        <v>2009</v>
      </c>
      <c r="B6" s="96">
        <v>193.4</v>
      </c>
      <c r="C6" s="97">
        <v>53.100980999999997</v>
      </c>
      <c r="D6" s="97">
        <f>53.102452-(1832481/1000000)</f>
        <v>51.269970999999998</v>
      </c>
      <c r="E6" s="97">
        <f>10.11225+(1832481/1000000)</f>
        <v>11.944730999999999</v>
      </c>
      <c r="F6" s="97">
        <v>11.324453</v>
      </c>
      <c r="G6" s="97">
        <v>8.2880000000000003</v>
      </c>
      <c r="H6" s="97">
        <v>1.9071290000000001</v>
      </c>
      <c r="I6" s="99">
        <v>55.564735000000013</v>
      </c>
    </row>
    <row r="7" spans="1:10">
      <c r="A7" s="60">
        <v>2010</v>
      </c>
      <c r="B7" s="98">
        <v>194.04888800000001</v>
      </c>
      <c r="C7" s="99">
        <v>54.466940999999998</v>
      </c>
      <c r="D7" s="99">
        <f>51.872419-(2386256/1000000)</f>
        <v>49.486162999999998</v>
      </c>
      <c r="E7" s="99">
        <f>10.633786+(2386256/1000000)</f>
        <v>13.020042</v>
      </c>
      <c r="F7" s="99">
        <v>11.644361</v>
      </c>
      <c r="G7" s="99">
        <v>11.9</v>
      </c>
      <c r="H7" s="99">
        <v>1.8939999999999999</v>
      </c>
      <c r="I7" s="99">
        <v>51.63738</v>
      </c>
    </row>
    <row r="8" spans="1:10">
      <c r="A8" s="60">
        <v>2011</v>
      </c>
      <c r="B8" s="98">
        <v>183.1</v>
      </c>
      <c r="C8" s="99">
        <v>52.802864</v>
      </c>
      <c r="D8" s="99">
        <f>51.12453-(2503446/1000000)</f>
        <v>48.621084000000003</v>
      </c>
      <c r="E8" s="99">
        <f>11.041113+(2503446/1000000)</f>
        <v>13.544559</v>
      </c>
      <c r="F8" s="99">
        <v>11.998537000000001</v>
      </c>
      <c r="G8" s="99">
        <v>12.8</v>
      </c>
      <c r="H8" s="99">
        <v>1.83545</v>
      </c>
      <c r="I8" s="99">
        <v>41.497505999999987</v>
      </c>
    </row>
    <row r="9" spans="1:10">
      <c r="A9" s="106">
        <v>2012</v>
      </c>
      <c r="B9" s="127">
        <v>184.5</v>
      </c>
      <c r="C9" s="99">
        <v>51.653011999999997</v>
      </c>
      <c r="D9" s="126">
        <f>48.642222-(2524357/1000000)</f>
        <v>46.117864999999995</v>
      </c>
      <c r="E9" s="126">
        <f>11.53588+(2524357/1000000)</f>
        <v>14.060237000000001</v>
      </c>
      <c r="F9" s="126">
        <v>11.891142</v>
      </c>
      <c r="G9" s="126">
        <v>13.8</v>
      </c>
      <c r="H9" s="126">
        <v>1.925881</v>
      </c>
      <c r="I9" s="99">
        <v>45.051862999999997</v>
      </c>
    </row>
    <row r="10" spans="1:10">
      <c r="A10" s="106">
        <v>2013</v>
      </c>
      <c r="B10" s="127">
        <v>180.2</v>
      </c>
      <c r="C10" s="99">
        <v>51.366219000000001</v>
      </c>
      <c r="D10" s="126">
        <v>46.274337000000003</v>
      </c>
      <c r="E10" s="21">
        <v>14.271658</v>
      </c>
      <c r="F10" s="126">
        <v>12.3</v>
      </c>
      <c r="G10" s="126">
        <v>13.8</v>
      </c>
      <c r="H10" s="126">
        <v>1.9</v>
      </c>
      <c r="I10" s="99">
        <v>40.287784999999985</v>
      </c>
    </row>
    <row r="11" spans="1:10">
      <c r="A11" s="106">
        <v>2014</v>
      </c>
      <c r="B11" s="127">
        <v>178.48856900000001</v>
      </c>
      <c r="C11" s="99">
        <v>50.108246000000001</v>
      </c>
      <c r="D11" s="126">
        <v>43.158315999999999</v>
      </c>
      <c r="E11" s="21">
        <v>13.990788</v>
      </c>
      <c r="F11" s="126">
        <v>11.682276</v>
      </c>
      <c r="G11" s="126">
        <v>13.8</v>
      </c>
      <c r="H11" s="126">
        <v>1.941622</v>
      </c>
      <c r="I11" s="99">
        <v>43.807321999999999</v>
      </c>
    </row>
    <row r="12" spans="1:10">
      <c r="A12" s="106">
        <v>2015</v>
      </c>
      <c r="B12" s="127">
        <v>187.31312800000001</v>
      </c>
      <c r="C12" s="126">
        <v>50.026257999999999</v>
      </c>
      <c r="D12" s="126">
        <v>44.692945999999999</v>
      </c>
      <c r="E12" s="21">
        <v>14.78913</v>
      </c>
      <c r="F12" s="126">
        <v>11.652853</v>
      </c>
      <c r="G12" s="126">
        <v>13.8</v>
      </c>
      <c r="H12" s="126">
        <v>1.8580000000000001</v>
      </c>
      <c r="I12" s="126">
        <f>B12-SUM(C12:H12)</f>
        <v>50.493941000000007</v>
      </c>
    </row>
    <row r="13" spans="1:10">
      <c r="A13" s="106">
        <v>2016</v>
      </c>
      <c r="B13" s="127">
        <v>186.530587</v>
      </c>
      <c r="C13" s="99">
        <v>50.295265999999998</v>
      </c>
      <c r="D13" s="99">
        <v>44.490234999999998</v>
      </c>
      <c r="E13" s="99">
        <v>14.866866999999999</v>
      </c>
      <c r="F13" s="99">
        <v>11.616823999999999</v>
      </c>
      <c r="G13" s="99">
        <v>13.8</v>
      </c>
      <c r="H13" s="99">
        <v>1.8580000000000001</v>
      </c>
      <c r="I13" s="99">
        <v>49.603396000000004</v>
      </c>
    </row>
    <row r="14" spans="1:10">
      <c r="A14" s="106">
        <v>2017</v>
      </c>
      <c r="B14" s="127">
        <v>184.888015</v>
      </c>
      <c r="C14" s="99">
        <v>51.571123999999998</v>
      </c>
      <c r="D14" s="99">
        <v>43.038828000000002</v>
      </c>
      <c r="E14" s="99">
        <v>14.593966</v>
      </c>
      <c r="F14" s="99">
        <v>11.324137</v>
      </c>
      <c r="G14" s="99">
        <v>13.8</v>
      </c>
      <c r="H14" s="99">
        <v>1.871974</v>
      </c>
      <c r="I14" s="99">
        <v>48.687984999999998</v>
      </c>
    </row>
    <row r="15" spans="1:10">
      <c r="A15" s="106">
        <v>2018</v>
      </c>
      <c r="B15" s="127">
        <v>198.16389000000001</v>
      </c>
      <c r="C15" s="99">
        <v>53.512044000000003</v>
      </c>
      <c r="D15" s="99">
        <v>45.350864999999999</v>
      </c>
      <c r="E15" s="99">
        <v>14.8043</v>
      </c>
      <c r="F15" s="99">
        <v>11.55289</v>
      </c>
      <c r="G15" s="99">
        <v>13.8</v>
      </c>
      <c r="H15" s="99">
        <v>1.883283</v>
      </c>
      <c r="I15" s="99">
        <v>57.260506999999997</v>
      </c>
    </row>
    <row r="16" spans="1:10">
      <c r="A16" s="106">
        <v>2019</v>
      </c>
      <c r="B16" s="127">
        <v>198.84150199999999</v>
      </c>
      <c r="C16" s="99">
        <v>55.406978000000002</v>
      </c>
      <c r="D16" s="99">
        <v>45.387016000000003</v>
      </c>
      <c r="E16" s="99">
        <v>14.720029</v>
      </c>
      <c r="F16" s="99">
        <v>11.666016000000001</v>
      </c>
      <c r="G16" s="99">
        <v>13.8</v>
      </c>
      <c r="H16" s="99">
        <v>1.88175</v>
      </c>
      <c r="I16" s="99">
        <v>55.979714000000001</v>
      </c>
      <c r="J16" s="21"/>
    </row>
    <row r="17" spans="1:24">
      <c r="A17" s="106">
        <v>2020</v>
      </c>
      <c r="B17" s="127">
        <v>202.167879</v>
      </c>
      <c r="C17" s="99">
        <v>59.558050999999999</v>
      </c>
      <c r="D17" s="99">
        <v>46.063296999999999</v>
      </c>
      <c r="E17" s="99">
        <v>15.372078999999999</v>
      </c>
      <c r="F17" s="99">
        <v>11.555104999999999</v>
      </c>
      <c r="G17" s="99">
        <v>14.8</v>
      </c>
      <c r="H17" s="99">
        <v>2.1757499999999999</v>
      </c>
      <c r="I17" s="99">
        <v>52.643596000000002</v>
      </c>
      <c r="J17" s="21"/>
      <c r="K17" s="232"/>
    </row>
    <row r="18" spans="1:24">
      <c r="A18" s="323" t="s">
        <v>334</v>
      </c>
      <c r="B18" s="323"/>
      <c r="C18" s="323"/>
      <c r="D18" s="323"/>
      <c r="E18" s="323"/>
      <c r="F18" s="323"/>
      <c r="G18" s="323"/>
      <c r="H18" s="323"/>
      <c r="I18" s="323"/>
    </row>
    <row r="19" spans="1:24">
      <c r="A19" s="344"/>
      <c r="B19" s="344"/>
      <c r="C19" s="344"/>
      <c r="D19" s="344"/>
      <c r="E19" s="344"/>
      <c r="F19" s="344"/>
      <c r="G19" s="344"/>
      <c r="H19" s="344"/>
      <c r="I19" s="344"/>
    </row>
    <row r="20" spans="1:24">
      <c r="A20" s="317" t="s">
        <v>222</v>
      </c>
      <c r="B20" s="251"/>
      <c r="C20" s="251"/>
      <c r="D20" s="251"/>
      <c r="E20" s="251"/>
      <c r="F20" s="251"/>
      <c r="G20" s="251"/>
      <c r="H20" s="251"/>
      <c r="I20" s="251"/>
    </row>
    <row r="21" spans="1:24" ht="36.6" customHeight="1">
      <c r="A21" s="318" t="s">
        <v>293</v>
      </c>
      <c r="B21" s="253"/>
      <c r="C21" s="253"/>
      <c r="D21" s="253"/>
      <c r="E21" s="253"/>
      <c r="F21" s="253"/>
      <c r="G21" s="253"/>
      <c r="H21" s="253"/>
      <c r="I21" s="253"/>
    </row>
    <row r="22" spans="1:24" ht="24" customHeight="1">
      <c r="A22" s="266" t="s">
        <v>290</v>
      </c>
      <c r="B22" s="314"/>
      <c r="C22" s="314"/>
      <c r="D22" s="314"/>
      <c r="E22" s="314"/>
      <c r="F22" s="314"/>
      <c r="G22" s="314"/>
      <c r="H22" s="314"/>
      <c r="I22" s="314"/>
      <c r="J22" s="35"/>
      <c r="K22" s="35"/>
      <c r="L22" s="35"/>
      <c r="M22" s="35"/>
      <c r="N22" s="35"/>
      <c r="O22" s="35"/>
      <c r="P22" s="35"/>
      <c r="Q22" s="35"/>
      <c r="R22" s="35"/>
      <c r="S22" s="35"/>
      <c r="T22" s="35"/>
      <c r="U22" s="35"/>
      <c r="V22" s="35"/>
      <c r="W22" s="35"/>
      <c r="X22" s="35"/>
    </row>
    <row r="23" spans="1:24" ht="15.75" customHeight="1">
      <c r="A23" s="309" t="s">
        <v>289</v>
      </c>
      <c r="B23" s="310"/>
      <c r="C23" s="310"/>
      <c r="D23" s="310"/>
      <c r="E23" s="310"/>
      <c r="F23" s="310"/>
      <c r="G23" s="310"/>
      <c r="H23" s="310"/>
      <c r="I23" s="310"/>
      <c r="J23" s="35"/>
      <c r="K23" s="35"/>
      <c r="L23" s="35"/>
      <c r="M23" s="35"/>
      <c r="N23" s="35"/>
      <c r="O23" s="35"/>
      <c r="P23" s="35"/>
      <c r="Q23" s="35"/>
      <c r="R23" s="35"/>
      <c r="S23" s="35"/>
      <c r="T23" s="35"/>
      <c r="U23" s="35"/>
      <c r="V23" s="35"/>
      <c r="W23" s="35"/>
      <c r="X23" s="35"/>
    </row>
    <row r="24" spans="1:24">
      <c r="A24" s="309" t="s">
        <v>291</v>
      </c>
      <c r="B24" s="310"/>
      <c r="C24" s="310"/>
      <c r="D24" s="310"/>
      <c r="E24" s="310"/>
      <c r="F24" s="310"/>
      <c r="G24" s="310"/>
      <c r="H24" s="310"/>
      <c r="I24" s="310"/>
      <c r="J24" s="35"/>
      <c r="K24" s="35"/>
      <c r="L24" s="35"/>
      <c r="M24" s="35"/>
      <c r="N24" s="35"/>
      <c r="O24" s="35"/>
      <c r="P24" s="35"/>
      <c r="Q24" s="35"/>
      <c r="R24" s="35"/>
      <c r="S24" s="35"/>
      <c r="T24" s="35"/>
      <c r="U24" s="35"/>
      <c r="V24" s="35"/>
      <c r="W24" s="35"/>
      <c r="X24" s="35"/>
    </row>
    <row r="25" spans="1:24" ht="41.25" customHeight="1">
      <c r="A25" s="281" t="s">
        <v>294</v>
      </c>
      <c r="B25" s="281"/>
      <c r="C25" s="281"/>
      <c r="D25" s="281"/>
      <c r="E25" s="281"/>
      <c r="F25" s="281"/>
      <c r="G25" s="281"/>
      <c r="H25" s="281"/>
      <c r="I25" s="281"/>
      <c r="J25" s="35"/>
      <c r="K25" s="35"/>
      <c r="L25" s="35"/>
      <c r="M25" s="35"/>
      <c r="N25" s="35"/>
      <c r="O25" s="35"/>
      <c r="P25" s="35"/>
      <c r="Q25" s="35"/>
      <c r="R25" s="35"/>
      <c r="S25" s="35"/>
      <c r="T25" s="35"/>
      <c r="U25" s="35"/>
      <c r="V25" s="35"/>
      <c r="W25" s="35"/>
      <c r="X25" s="35"/>
    </row>
    <row r="26" spans="1:24">
      <c r="H26" s="35"/>
      <c r="I26" s="35"/>
      <c r="J26" s="205"/>
      <c r="K26" s="35"/>
      <c r="L26" s="35"/>
      <c r="M26" s="35"/>
      <c r="N26" s="35"/>
      <c r="O26" s="35"/>
      <c r="P26" s="35"/>
      <c r="Q26" s="35"/>
      <c r="R26" s="35"/>
      <c r="S26" s="35"/>
      <c r="T26" s="35"/>
      <c r="U26" s="35"/>
      <c r="V26" s="35"/>
      <c r="W26" s="35"/>
      <c r="X26" s="35"/>
    </row>
    <row r="27" spans="1:24">
      <c r="H27" s="35"/>
      <c r="I27" s="35"/>
      <c r="J27" s="35"/>
      <c r="K27" s="35"/>
      <c r="L27" s="35"/>
      <c r="M27" s="35"/>
      <c r="N27" s="35"/>
      <c r="O27" s="35"/>
      <c r="P27" s="35"/>
      <c r="Q27" s="35"/>
      <c r="R27" s="35"/>
      <c r="S27" s="35"/>
      <c r="T27" s="35"/>
      <c r="U27" s="35"/>
      <c r="V27" s="35"/>
      <c r="W27" s="35"/>
      <c r="X27" s="35"/>
    </row>
    <row r="28" spans="1:24">
      <c r="H28" s="35"/>
      <c r="I28" s="132"/>
      <c r="J28" s="35"/>
      <c r="K28" s="35"/>
      <c r="L28" s="35"/>
      <c r="M28" s="35"/>
      <c r="N28" s="35"/>
      <c r="O28" s="35"/>
      <c r="P28" s="35"/>
      <c r="Q28" s="35"/>
      <c r="R28" s="35"/>
      <c r="S28" s="35"/>
      <c r="T28" s="35"/>
      <c r="U28" s="35"/>
      <c r="V28" s="35"/>
      <c r="W28" s="35"/>
      <c r="X28" s="35"/>
    </row>
    <row r="29" spans="1:24">
      <c r="E29" s="19"/>
      <c r="H29" s="35"/>
      <c r="I29" s="35"/>
      <c r="J29" s="35"/>
      <c r="K29" s="35"/>
      <c r="L29" s="35"/>
      <c r="M29" s="35"/>
      <c r="N29" s="35"/>
      <c r="O29" s="35"/>
      <c r="P29" s="35"/>
      <c r="Q29" s="35"/>
      <c r="R29" s="35"/>
      <c r="S29" s="35"/>
      <c r="T29" s="35"/>
      <c r="U29" s="35"/>
      <c r="V29" s="35"/>
      <c r="W29" s="35"/>
      <c r="X29" s="35"/>
    </row>
    <row r="30" spans="1:24">
      <c r="B30" s="224"/>
      <c r="C30" s="107"/>
      <c r="D30" s="107"/>
      <c r="E30" s="123"/>
      <c r="F30" s="107"/>
      <c r="G30" s="99"/>
      <c r="H30" s="123"/>
      <c r="I30" s="205"/>
      <c r="J30" s="202"/>
      <c r="K30" s="202"/>
      <c r="L30" s="202"/>
      <c r="M30" s="202"/>
      <c r="N30" s="202"/>
      <c r="O30" s="202"/>
      <c r="P30" s="203"/>
      <c r="Q30" s="35"/>
      <c r="R30" s="35"/>
      <c r="S30" s="35"/>
      <c r="T30" s="35"/>
      <c r="U30" s="35"/>
      <c r="V30" s="35"/>
      <c r="W30" s="35"/>
      <c r="X30" s="35"/>
    </row>
    <row r="31" spans="1:24">
      <c r="B31" s="5"/>
      <c r="E31" s="212"/>
      <c r="F31" s="211"/>
      <c r="H31" s="35"/>
      <c r="I31" s="35"/>
      <c r="J31" s="35"/>
      <c r="K31" s="35"/>
      <c r="L31" s="35"/>
      <c r="M31" s="35"/>
      <c r="N31" s="35"/>
      <c r="O31" s="35"/>
      <c r="P31" s="35"/>
      <c r="Q31" s="35"/>
      <c r="R31" s="35"/>
      <c r="S31" s="35"/>
      <c r="T31" s="35"/>
      <c r="U31" s="35"/>
      <c r="V31" s="35"/>
      <c r="W31" s="35"/>
      <c r="X31" s="35"/>
    </row>
    <row r="32" spans="1:24">
      <c r="E32" s="212"/>
      <c r="H32" s="35"/>
      <c r="I32" s="205"/>
      <c r="J32" s="202"/>
      <c r="K32" s="202"/>
      <c r="L32" s="202"/>
      <c r="M32" s="202"/>
      <c r="N32" s="202"/>
      <c r="O32" s="202"/>
      <c r="P32" s="203"/>
      <c r="Q32" s="35"/>
      <c r="R32" s="35"/>
      <c r="S32" s="35"/>
      <c r="T32" s="35"/>
      <c r="U32" s="35"/>
      <c r="V32" s="35"/>
      <c r="W32" s="35"/>
      <c r="X32" s="35"/>
    </row>
    <row r="33" spans="5:24">
      <c r="E33" s="212"/>
      <c r="H33" s="35"/>
      <c r="I33" s="35"/>
      <c r="J33" s="35"/>
      <c r="K33" s="35"/>
      <c r="L33" s="218"/>
      <c r="M33" s="35"/>
      <c r="N33" s="35"/>
      <c r="O33" s="35"/>
      <c r="P33" s="35"/>
      <c r="Q33" s="35"/>
      <c r="R33" s="35"/>
      <c r="S33" s="35"/>
      <c r="T33" s="35"/>
      <c r="U33" s="35"/>
      <c r="V33" s="35"/>
      <c r="W33" s="35"/>
      <c r="X33" s="35"/>
    </row>
    <row r="34" spans="5:24">
      <c r="E34" s="19"/>
      <c r="H34" s="35"/>
      <c r="I34" s="35"/>
      <c r="J34" s="35"/>
      <c r="K34" s="35"/>
      <c r="L34" s="35"/>
      <c r="M34" s="35"/>
      <c r="N34" s="35"/>
      <c r="O34" s="35"/>
      <c r="P34" s="35"/>
      <c r="Q34" s="35"/>
      <c r="R34" s="35"/>
      <c r="S34" s="35"/>
      <c r="T34" s="35"/>
      <c r="U34" s="35"/>
      <c r="V34" s="35"/>
      <c r="W34" s="35"/>
      <c r="X34" s="35"/>
    </row>
    <row r="35" spans="5:24">
      <c r="E35" s="19"/>
      <c r="H35" s="35"/>
      <c r="I35" s="35"/>
      <c r="J35" s="35"/>
      <c r="K35" s="35"/>
      <c r="L35" s="35"/>
      <c r="M35" s="35"/>
      <c r="N35" s="35"/>
      <c r="O35" s="35"/>
      <c r="P35" s="35"/>
      <c r="Q35" s="35"/>
      <c r="R35" s="35"/>
      <c r="S35" s="35"/>
      <c r="T35" s="35"/>
      <c r="U35" s="35"/>
      <c r="V35" s="35"/>
      <c r="W35" s="35"/>
      <c r="X35" s="35"/>
    </row>
    <row r="36" spans="5:24">
      <c r="H36" s="35"/>
      <c r="I36" s="35"/>
      <c r="J36" s="35"/>
      <c r="K36" s="35"/>
      <c r="L36" s="35"/>
      <c r="M36" s="35"/>
      <c r="N36" s="35"/>
      <c r="O36" s="35"/>
      <c r="P36" s="35"/>
      <c r="Q36" s="35"/>
      <c r="R36" s="35"/>
      <c r="S36" s="35"/>
      <c r="T36" s="35"/>
      <c r="U36" s="35"/>
      <c r="V36" s="35"/>
      <c r="W36" s="35"/>
      <c r="X36" s="35"/>
    </row>
    <row r="37" spans="5:24">
      <c r="H37" s="35"/>
      <c r="I37" s="35"/>
      <c r="J37" s="35"/>
      <c r="K37" s="35"/>
      <c r="L37" s="35"/>
      <c r="M37" s="35"/>
      <c r="N37" s="35"/>
      <c r="O37" s="35"/>
      <c r="P37" s="35"/>
      <c r="Q37" s="35"/>
      <c r="R37" s="35"/>
      <c r="S37" s="35"/>
      <c r="T37" s="35"/>
      <c r="U37" s="35"/>
      <c r="V37" s="35"/>
      <c r="W37" s="35"/>
      <c r="X37" s="35"/>
    </row>
    <row r="38" spans="5:24">
      <c r="H38" s="35"/>
      <c r="I38" s="35"/>
      <c r="J38" s="35"/>
      <c r="K38" s="35"/>
      <c r="L38" s="35"/>
      <c r="M38" s="35"/>
      <c r="N38" s="35"/>
      <c r="O38" s="35"/>
      <c r="P38" s="35"/>
      <c r="Q38" s="35"/>
      <c r="R38" s="35"/>
      <c r="S38" s="35"/>
      <c r="T38" s="35"/>
      <c r="U38" s="35"/>
      <c r="V38" s="35"/>
      <c r="W38" s="35"/>
      <c r="X38" s="35"/>
    </row>
    <row r="39" spans="5:24" ht="18">
      <c r="H39" s="35"/>
      <c r="I39" s="35"/>
      <c r="J39" s="35"/>
      <c r="K39" s="35"/>
      <c r="L39" s="35"/>
      <c r="M39" s="35"/>
      <c r="N39" s="35"/>
      <c r="O39" s="35"/>
      <c r="P39" s="35"/>
      <c r="Q39" s="35"/>
      <c r="R39" s="206"/>
      <c r="S39" s="206"/>
      <c r="T39" s="206"/>
      <c r="U39" s="206"/>
      <c r="V39" s="206"/>
      <c r="W39" s="35"/>
      <c r="X39" s="35"/>
    </row>
    <row r="40" spans="5:24">
      <c r="H40" s="35"/>
      <c r="I40" s="35"/>
      <c r="J40" s="35"/>
      <c r="K40" s="35"/>
      <c r="L40" s="35"/>
      <c r="M40" s="35"/>
      <c r="N40" s="35"/>
      <c r="O40" s="35"/>
      <c r="P40" s="35"/>
      <c r="Q40" s="35"/>
      <c r="R40" s="35"/>
      <c r="S40" s="35"/>
      <c r="T40" s="35"/>
      <c r="U40" s="35"/>
      <c r="V40" s="35"/>
      <c r="W40" s="35"/>
      <c r="X40" s="35"/>
    </row>
    <row r="41" spans="5:24">
      <c r="H41" s="35"/>
      <c r="I41" s="35"/>
      <c r="J41" s="35"/>
      <c r="K41" s="35"/>
      <c r="L41" s="35"/>
      <c r="M41" s="35"/>
      <c r="N41" s="35"/>
      <c r="O41" s="35"/>
      <c r="P41" s="35"/>
      <c r="Q41" s="35"/>
      <c r="R41" s="35"/>
      <c r="S41" s="35"/>
      <c r="T41" s="35"/>
      <c r="U41" s="35"/>
      <c r="V41" s="35"/>
      <c r="W41" s="35"/>
      <c r="X41" s="35"/>
    </row>
  </sheetData>
  <mergeCells count="11">
    <mergeCell ref="A24:I24"/>
    <mergeCell ref="A23:I23"/>
    <mergeCell ref="A22:I22"/>
    <mergeCell ref="A25:I25"/>
    <mergeCell ref="A1:I1"/>
    <mergeCell ref="H3:I3"/>
    <mergeCell ref="A2:I2"/>
    <mergeCell ref="B5:I5"/>
    <mergeCell ref="A20:I20"/>
    <mergeCell ref="A21:I21"/>
    <mergeCell ref="A18:I18"/>
  </mergeCells>
  <phoneticPr fontId="3" type="noConversion"/>
  <pageMargins left="0.78740157499999996" right="0.78740157499999996" top="0.984251969" bottom="0.984251969" header="0.4921259845" footer="0.4921259845"/>
  <pageSetup paperSize="9" scale="87" fitToHeight="0" orientation="portrait"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pageSetUpPr fitToPage="1"/>
  </sheetPr>
  <dimension ref="A1:I28"/>
  <sheetViews>
    <sheetView zoomScaleNormal="100" workbookViewId="0">
      <selection activeCell="A58" sqref="A58"/>
    </sheetView>
  </sheetViews>
  <sheetFormatPr baseColWidth="10" defaultRowHeight="12.75"/>
  <cols>
    <col min="1" max="1" width="17" customWidth="1"/>
    <col min="2" max="2" width="5.5703125" bestFit="1" customWidth="1"/>
    <col min="3" max="3" width="17" customWidth="1"/>
    <col min="4" max="4" width="16.5703125" customWidth="1"/>
    <col min="5" max="6" width="17" customWidth="1"/>
  </cols>
  <sheetData>
    <row r="1" spans="1:7" ht="15.75">
      <c r="A1" s="250" t="s">
        <v>208</v>
      </c>
      <c r="B1" s="250"/>
      <c r="C1" s="250"/>
      <c r="D1" s="250"/>
      <c r="E1" s="246"/>
      <c r="F1" s="246"/>
    </row>
    <row r="2" spans="1:7">
      <c r="A2" s="251" t="s">
        <v>254</v>
      </c>
      <c r="B2" s="252"/>
      <c r="C2" s="252"/>
      <c r="D2" s="252"/>
      <c r="E2" s="252"/>
      <c r="F2" s="252"/>
    </row>
    <row r="3" spans="1:7">
      <c r="D3" s="1"/>
      <c r="E3" s="1"/>
      <c r="F3" s="1" t="s">
        <v>81</v>
      </c>
      <c r="G3" s="1"/>
    </row>
    <row r="4" spans="1:7" ht="38.25">
      <c r="A4" s="5"/>
      <c r="B4" s="58" t="s">
        <v>2</v>
      </c>
      <c r="C4" s="59" t="s">
        <v>99</v>
      </c>
      <c r="D4" s="59" t="s">
        <v>103</v>
      </c>
      <c r="E4" s="71" t="s">
        <v>212</v>
      </c>
      <c r="F4" s="59" t="s">
        <v>149</v>
      </c>
    </row>
    <row r="5" spans="1:7">
      <c r="A5" s="168" t="s">
        <v>66</v>
      </c>
      <c r="B5" s="33">
        <v>187</v>
      </c>
      <c r="C5" s="32">
        <v>97</v>
      </c>
      <c r="D5" s="4">
        <v>37</v>
      </c>
      <c r="E5" s="4">
        <v>41</v>
      </c>
      <c r="F5" s="182">
        <v>12</v>
      </c>
    </row>
    <row r="6" spans="1:7">
      <c r="A6" s="60" t="s">
        <v>67</v>
      </c>
      <c r="B6" s="29">
        <v>173</v>
      </c>
      <c r="C6" s="5">
        <v>34</v>
      </c>
      <c r="D6">
        <v>82</v>
      </c>
      <c r="E6">
        <v>43</v>
      </c>
      <c r="F6" s="180">
        <v>14</v>
      </c>
    </row>
    <row r="7" spans="1:7">
      <c r="A7" s="41" t="s">
        <v>68</v>
      </c>
      <c r="B7" s="29">
        <v>189</v>
      </c>
      <c r="C7">
        <v>38</v>
      </c>
      <c r="D7">
        <v>102</v>
      </c>
      <c r="E7">
        <v>36</v>
      </c>
      <c r="F7" s="181">
        <v>13</v>
      </c>
    </row>
    <row r="8" spans="1:7">
      <c r="A8" s="41" t="s">
        <v>69</v>
      </c>
      <c r="B8" s="29">
        <v>168</v>
      </c>
      <c r="C8">
        <v>36</v>
      </c>
      <c r="D8">
        <v>86</v>
      </c>
      <c r="E8">
        <v>32</v>
      </c>
      <c r="F8" s="181">
        <v>14</v>
      </c>
    </row>
    <row r="9" spans="1:7">
      <c r="A9" s="41" t="s">
        <v>5</v>
      </c>
      <c r="B9" s="29">
        <v>161</v>
      </c>
      <c r="C9">
        <v>39</v>
      </c>
      <c r="D9">
        <v>66</v>
      </c>
      <c r="E9">
        <v>43</v>
      </c>
      <c r="F9" s="181">
        <v>13</v>
      </c>
    </row>
    <row r="10" spans="1:7">
      <c r="A10" s="41" t="s">
        <v>70</v>
      </c>
      <c r="B10" s="29">
        <v>153</v>
      </c>
      <c r="C10">
        <v>36</v>
      </c>
      <c r="D10">
        <v>67</v>
      </c>
      <c r="E10">
        <v>38</v>
      </c>
      <c r="F10" s="181">
        <v>12</v>
      </c>
    </row>
    <row r="11" spans="1:7">
      <c r="A11" s="41" t="s">
        <v>150</v>
      </c>
      <c r="B11" s="29">
        <v>138</v>
      </c>
      <c r="C11">
        <v>31</v>
      </c>
      <c r="D11">
        <v>64</v>
      </c>
      <c r="E11">
        <v>28</v>
      </c>
      <c r="F11" s="181">
        <v>15</v>
      </c>
    </row>
    <row r="12" spans="1:7">
      <c r="A12" s="100" t="s">
        <v>187</v>
      </c>
      <c r="B12" s="29">
        <v>143</v>
      </c>
      <c r="C12">
        <v>30</v>
      </c>
      <c r="D12">
        <v>67</v>
      </c>
      <c r="E12">
        <v>37</v>
      </c>
      <c r="F12" s="181">
        <v>9</v>
      </c>
    </row>
    <row r="13" spans="1:7">
      <c r="A13" s="100" t="s">
        <v>196</v>
      </c>
      <c r="B13" s="29">
        <v>145</v>
      </c>
      <c r="C13">
        <v>31</v>
      </c>
      <c r="D13">
        <v>69</v>
      </c>
      <c r="E13">
        <v>39</v>
      </c>
      <c r="F13" s="181">
        <v>6</v>
      </c>
    </row>
    <row r="14" spans="1:7">
      <c r="A14" s="100" t="s">
        <v>210</v>
      </c>
      <c r="B14" s="29">
        <v>124</v>
      </c>
      <c r="C14">
        <v>25</v>
      </c>
      <c r="D14">
        <v>55</v>
      </c>
      <c r="E14">
        <v>42</v>
      </c>
      <c r="F14" s="181">
        <v>2</v>
      </c>
    </row>
    <row r="15" spans="1:7">
      <c r="A15" s="100" t="s">
        <v>223</v>
      </c>
      <c r="B15" s="29">
        <v>130</v>
      </c>
      <c r="C15">
        <v>30</v>
      </c>
      <c r="D15">
        <v>53</v>
      </c>
      <c r="E15">
        <v>45</v>
      </c>
      <c r="F15" s="181">
        <v>2</v>
      </c>
      <c r="G15" s="35"/>
    </row>
    <row r="16" spans="1:7" ht="12.75" customHeight="1">
      <c r="A16" s="100" t="s">
        <v>269</v>
      </c>
      <c r="B16" s="29">
        <v>115</v>
      </c>
      <c r="C16">
        <v>23</v>
      </c>
      <c r="D16">
        <v>55</v>
      </c>
      <c r="E16">
        <v>35</v>
      </c>
      <c r="F16" s="181">
        <v>2</v>
      </c>
      <c r="G16" s="176"/>
    </row>
    <row r="17" spans="1:9" ht="12.75" customHeight="1">
      <c r="A17" s="100" t="s">
        <v>281</v>
      </c>
      <c r="B17" s="102">
        <v>125</v>
      </c>
      <c r="C17">
        <v>33</v>
      </c>
      <c r="D17">
        <v>44</v>
      </c>
      <c r="E17">
        <v>45</v>
      </c>
      <c r="F17" s="226" t="s">
        <v>288</v>
      </c>
      <c r="G17" s="176"/>
    </row>
    <row r="18" spans="1:9" ht="12.75" customHeight="1">
      <c r="A18" s="100" t="s">
        <v>283</v>
      </c>
      <c r="B18" s="29">
        <v>121</v>
      </c>
      <c r="C18">
        <v>31</v>
      </c>
      <c r="D18">
        <v>45</v>
      </c>
      <c r="E18">
        <v>44</v>
      </c>
      <c r="F18" s="181">
        <v>1</v>
      </c>
      <c r="G18" s="176"/>
    </row>
    <row r="19" spans="1:9" ht="12.75" customHeight="1">
      <c r="A19" s="100" t="s">
        <v>295</v>
      </c>
      <c r="B19" s="29">
        <v>123</v>
      </c>
      <c r="C19">
        <v>34</v>
      </c>
      <c r="D19">
        <v>43</v>
      </c>
      <c r="E19">
        <v>45</v>
      </c>
      <c r="F19" s="181">
        <v>1</v>
      </c>
      <c r="G19" s="176"/>
    </row>
    <row r="20" spans="1:9" ht="12.75" customHeight="1">
      <c r="A20" s="233" t="s">
        <v>298</v>
      </c>
      <c r="B20" s="29">
        <v>107</v>
      </c>
      <c r="C20">
        <v>37</v>
      </c>
      <c r="D20">
        <v>34</v>
      </c>
      <c r="E20">
        <v>34</v>
      </c>
      <c r="F20" s="181">
        <v>2</v>
      </c>
      <c r="G20" s="176"/>
    </row>
    <row r="21" spans="1:9">
      <c r="A21" s="323" t="s">
        <v>334</v>
      </c>
      <c r="B21" s="323"/>
      <c r="C21" s="323"/>
      <c r="D21" s="323"/>
      <c r="E21" s="323"/>
      <c r="F21" s="323"/>
      <c r="G21" s="345"/>
      <c r="H21" s="345"/>
      <c r="I21" s="345"/>
    </row>
    <row r="23" spans="1:9">
      <c r="C23" s="21"/>
      <c r="D23" s="21"/>
      <c r="E23" s="21"/>
      <c r="F23" s="21"/>
    </row>
    <row r="25" spans="1:9">
      <c r="C25" s="21"/>
      <c r="D25" s="21"/>
      <c r="E25" s="21"/>
      <c r="F25" s="21"/>
    </row>
    <row r="28" spans="1:9">
      <c r="C28" s="21"/>
      <c r="D28" s="21"/>
      <c r="E28" s="223"/>
      <c r="F28" s="21"/>
    </row>
  </sheetData>
  <mergeCells count="3">
    <mergeCell ref="A1:F1"/>
    <mergeCell ref="A2:F2"/>
    <mergeCell ref="A21:F21"/>
  </mergeCells>
  <phoneticPr fontId="3" type="noConversion"/>
  <pageMargins left="0.78740157499999996" right="0.78740157499999996" top="0.984251969" bottom="0.984251969" header="0.4921259845" footer="0.4921259845"/>
  <pageSetup paperSize="9" scale="96" fitToHeight="0" orientation="portrait" r:id="rId1"/>
  <headerFooter alignWithMargins="0"/>
  <ignoredErrors>
    <ignoredError sqref="F1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pageSetUpPr fitToPage="1"/>
  </sheetPr>
  <dimension ref="A1:J28"/>
  <sheetViews>
    <sheetView zoomScaleNormal="100" workbookViewId="0">
      <selection activeCell="A60" sqref="A60"/>
    </sheetView>
  </sheetViews>
  <sheetFormatPr baseColWidth="10" defaultRowHeight="12.75"/>
  <cols>
    <col min="1" max="1" width="18.7109375" customWidth="1"/>
    <col min="2" max="2" width="5.5703125" bestFit="1" customWidth="1"/>
    <col min="3" max="3" width="19.5703125" customWidth="1"/>
    <col min="4" max="4" width="18.7109375" customWidth="1"/>
    <col min="5" max="5" width="16" customWidth="1"/>
    <col min="9" max="9" width="13.5703125" customWidth="1"/>
  </cols>
  <sheetData>
    <row r="1" spans="1:10" ht="15.75">
      <c r="A1" s="250" t="s">
        <v>251</v>
      </c>
      <c r="B1" s="250"/>
      <c r="C1" s="250"/>
      <c r="D1" s="250"/>
      <c r="E1" s="250"/>
      <c r="F1" s="246"/>
      <c r="G1" s="246"/>
      <c r="H1" s="246"/>
      <c r="I1" s="246"/>
      <c r="J1" s="44"/>
    </row>
    <row r="2" spans="1:10">
      <c r="A2" s="249" t="s">
        <v>255</v>
      </c>
      <c r="B2" s="249"/>
      <c r="C2" s="249"/>
      <c r="D2" s="249"/>
      <c r="E2" s="44"/>
    </row>
    <row r="3" spans="1:10">
      <c r="A3" s="261" t="s">
        <v>82</v>
      </c>
      <c r="B3" s="246"/>
      <c r="C3" s="246"/>
      <c r="D3" s="246"/>
      <c r="E3" s="246"/>
      <c r="F3" s="246"/>
      <c r="G3" s="246"/>
      <c r="H3" s="246"/>
      <c r="I3" s="246"/>
    </row>
    <row r="4" spans="1:10">
      <c r="A4" s="61"/>
      <c r="B4" s="260" t="s">
        <v>2</v>
      </c>
      <c r="C4" s="258" t="s">
        <v>229</v>
      </c>
      <c r="D4" s="258"/>
      <c r="E4" s="258" t="s">
        <v>230</v>
      </c>
      <c r="F4" s="258"/>
      <c r="G4" s="259"/>
      <c r="H4" s="259"/>
      <c r="I4" s="259"/>
    </row>
    <row r="5" spans="1:10">
      <c r="A5" s="74"/>
      <c r="B5" s="246"/>
      <c r="C5" s="183" t="s">
        <v>4</v>
      </c>
      <c r="D5" s="183" t="s">
        <v>3</v>
      </c>
      <c r="E5" s="184" t="s">
        <v>224</v>
      </c>
      <c r="F5" s="184" t="s">
        <v>225</v>
      </c>
      <c r="G5" s="184" t="s">
        <v>226</v>
      </c>
      <c r="H5" s="184" t="s">
        <v>227</v>
      </c>
      <c r="I5" s="184" t="s">
        <v>228</v>
      </c>
    </row>
    <row r="6" spans="1:10">
      <c r="A6" s="167" t="s">
        <v>66</v>
      </c>
      <c r="B6" s="48">
        <v>259</v>
      </c>
      <c r="C6" s="49">
        <v>99</v>
      </c>
      <c r="D6" s="49">
        <v>160</v>
      </c>
      <c r="E6" s="46">
        <v>107</v>
      </c>
      <c r="F6">
        <v>112</v>
      </c>
      <c r="G6">
        <v>27</v>
      </c>
      <c r="H6" s="145">
        <v>0</v>
      </c>
      <c r="I6">
        <v>13</v>
      </c>
    </row>
    <row r="7" spans="1:10">
      <c r="A7" s="43" t="s">
        <v>67</v>
      </c>
      <c r="B7" s="52">
        <v>234</v>
      </c>
      <c r="C7" s="46">
        <v>91</v>
      </c>
      <c r="D7" s="46">
        <v>143</v>
      </c>
      <c r="E7" s="46">
        <v>52</v>
      </c>
      <c r="F7">
        <v>157</v>
      </c>
      <c r="G7">
        <v>13</v>
      </c>
      <c r="H7" s="145" t="s">
        <v>78</v>
      </c>
      <c r="I7">
        <v>12</v>
      </c>
    </row>
    <row r="8" spans="1:10">
      <c r="A8" s="43" t="s">
        <v>68</v>
      </c>
      <c r="B8" s="52">
        <v>295</v>
      </c>
      <c r="C8" s="46">
        <v>126</v>
      </c>
      <c r="D8" s="46">
        <v>169</v>
      </c>
      <c r="E8" s="46">
        <v>24</v>
      </c>
      <c r="F8">
        <v>225</v>
      </c>
      <c r="G8">
        <v>22</v>
      </c>
      <c r="H8" s="145" t="s">
        <v>78</v>
      </c>
      <c r="I8">
        <v>24</v>
      </c>
    </row>
    <row r="9" spans="1:10">
      <c r="A9" s="43" t="s">
        <v>69</v>
      </c>
      <c r="B9" s="52">
        <v>362</v>
      </c>
      <c r="C9" s="46">
        <v>157</v>
      </c>
      <c r="D9" s="46">
        <v>205</v>
      </c>
      <c r="E9" s="46">
        <v>15</v>
      </c>
      <c r="F9">
        <v>244</v>
      </c>
      <c r="G9">
        <v>77</v>
      </c>
      <c r="H9" s="145" t="s">
        <v>78</v>
      </c>
      <c r="I9">
        <v>26</v>
      </c>
    </row>
    <row r="10" spans="1:10">
      <c r="A10" s="43" t="s">
        <v>5</v>
      </c>
      <c r="B10" s="52">
        <v>426</v>
      </c>
      <c r="C10" s="46">
        <v>197</v>
      </c>
      <c r="D10" s="46">
        <v>229</v>
      </c>
      <c r="E10" s="46">
        <v>16</v>
      </c>
      <c r="F10">
        <v>286</v>
      </c>
      <c r="G10">
        <v>95</v>
      </c>
      <c r="H10" s="145">
        <v>7</v>
      </c>
      <c r="I10">
        <v>22</v>
      </c>
    </row>
    <row r="11" spans="1:10">
      <c r="A11" s="43" t="s">
        <v>70</v>
      </c>
      <c r="B11" s="52">
        <v>261</v>
      </c>
      <c r="C11" s="46">
        <v>140</v>
      </c>
      <c r="D11" s="46">
        <v>121</v>
      </c>
      <c r="E11" s="46">
        <v>7</v>
      </c>
      <c r="F11">
        <v>203</v>
      </c>
      <c r="G11">
        <v>27</v>
      </c>
      <c r="H11" s="145" t="s">
        <v>78</v>
      </c>
      <c r="I11">
        <v>24</v>
      </c>
    </row>
    <row r="12" spans="1:10">
      <c r="A12" s="100" t="s">
        <v>150</v>
      </c>
      <c r="B12" s="52">
        <v>297</v>
      </c>
      <c r="C12" s="44">
        <v>173</v>
      </c>
      <c r="D12" s="44">
        <v>124</v>
      </c>
      <c r="E12" s="46">
        <v>7</v>
      </c>
      <c r="F12">
        <v>228</v>
      </c>
      <c r="G12">
        <v>34</v>
      </c>
      <c r="H12" s="145" t="s">
        <v>78</v>
      </c>
      <c r="I12">
        <v>28</v>
      </c>
    </row>
    <row r="13" spans="1:10">
      <c r="A13" s="100" t="s">
        <v>187</v>
      </c>
      <c r="B13" s="52">
        <v>314</v>
      </c>
      <c r="C13" s="44">
        <v>178</v>
      </c>
      <c r="D13" s="44">
        <v>136</v>
      </c>
      <c r="E13" s="46">
        <v>6</v>
      </c>
      <c r="F13">
        <v>250</v>
      </c>
      <c r="G13">
        <v>36</v>
      </c>
      <c r="H13" s="145" t="s">
        <v>78</v>
      </c>
      <c r="I13">
        <v>22</v>
      </c>
    </row>
    <row r="14" spans="1:10">
      <c r="A14" s="100" t="s">
        <v>196</v>
      </c>
      <c r="B14" s="52">
        <v>331</v>
      </c>
      <c r="C14" s="44">
        <v>199</v>
      </c>
      <c r="D14" s="44">
        <v>132</v>
      </c>
      <c r="E14" s="46">
        <v>6</v>
      </c>
      <c r="F14">
        <v>254</v>
      </c>
      <c r="G14">
        <v>48</v>
      </c>
      <c r="H14" s="145" t="s">
        <v>78</v>
      </c>
      <c r="I14">
        <v>23</v>
      </c>
    </row>
    <row r="15" spans="1:10">
      <c r="A15" s="100" t="s">
        <v>210</v>
      </c>
      <c r="B15" s="52">
        <v>336</v>
      </c>
      <c r="C15" s="44">
        <v>179</v>
      </c>
      <c r="D15" s="44">
        <v>157</v>
      </c>
      <c r="E15" s="46">
        <v>5</v>
      </c>
      <c r="F15">
        <v>252</v>
      </c>
      <c r="G15">
        <v>51</v>
      </c>
      <c r="H15" s="145" t="s">
        <v>78</v>
      </c>
      <c r="I15">
        <v>28</v>
      </c>
    </row>
    <row r="16" spans="1:10">
      <c r="A16" s="100" t="s">
        <v>223</v>
      </c>
      <c r="B16" s="52">
        <v>327</v>
      </c>
      <c r="C16" s="44">
        <v>164</v>
      </c>
      <c r="D16" s="44">
        <v>163</v>
      </c>
      <c r="E16" s="46">
        <v>8</v>
      </c>
      <c r="F16">
        <v>243</v>
      </c>
      <c r="G16">
        <v>52</v>
      </c>
      <c r="H16" s="145">
        <v>0</v>
      </c>
      <c r="I16">
        <v>24</v>
      </c>
    </row>
    <row r="17" spans="1:9">
      <c r="A17" s="100" t="s">
        <v>269</v>
      </c>
      <c r="B17" s="52">
        <v>330</v>
      </c>
      <c r="C17">
        <v>162</v>
      </c>
      <c r="D17">
        <v>168</v>
      </c>
      <c r="E17" s="197">
        <v>13</v>
      </c>
      <c r="F17">
        <v>248</v>
      </c>
      <c r="G17">
        <v>53</v>
      </c>
      <c r="H17" s="181">
        <v>0</v>
      </c>
      <c r="I17">
        <v>16</v>
      </c>
    </row>
    <row r="18" spans="1:9">
      <c r="A18" s="100" t="s">
        <v>281</v>
      </c>
      <c r="B18" s="52">
        <v>344</v>
      </c>
      <c r="C18">
        <v>182</v>
      </c>
      <c r="D18">
        <v>162</v>
      </c>
      <c r="E18" s="197">
        <v>3</v>
      </c>
      <c r="F18">
        <v>255</v>
      </c>
      <c r="G18">
        <v>62</v>
      </c>
      <c r="H18" s="181">
        <v>0</v>
      </c>
      <c r="I18">
        <v>24</v>
      </c>
    </row>
    <row r="19" spans="1:9">
      <c r="A19" s="100" t="s">
        <v>283</v>
      </c>
      <c r="B19" s="52">
        <v>407</v>
      </c>
      <c r="C19">
        <v>211</v>
      </c>
      <c r="D19">
        <v>196</v>
      </c>
      <c r="E19" s="197">
        <v>8</v>
      </c>
      <c r="F19">
        <v>301</v>
      </c>
      <c r="G19">
        <v>66</v>
      </c>
      <c r="H19" s="181">
        <v>0</v>
      </c>
      <c r="I19">
        <v>32</v>
      </c>
    </row>
    <row r="20" spans="1:9">
      <c r="A20" s="100" t="s">
        <v>295</v>
      </c>
      <c r="B20" s="52">
        <v>399</v>
      </c>
      <c r="C20">
        <v>205</v>
      </c>
      <c r="D20">
        <v>194</v>
      </c>
      <c r="E20" s="197">
        <v>11</v>
      </c>
      <c r="F20">
        <v>303</v>
      </c>
      <c r="G20">
        <v>55</v>
      </c>
      <c r="H20" s="181">
        <v>0</v>
      </c>
      <c r="I20">
        <v>30</v>
      </c>
    </row>
    <row r="21" spans="1:9">
      <c r="A21" s="228" t="s">
        <v>298</v>
      </c>
      <c r="B21" s="52">
        <v>400</v>
      </c>
      <c r="C21">
        <v>205</v>
      </c>
      <c r="D21">
        <v>195</v>
      </c>
      <c r="E21" s="197">
        <v>8</v>
      </c>
      <c r="F21" s="197">
        <v>301</v>
      </c>
      <c r="G21" s="197">
        <v>61</v>
      </c>
      <c r="H21" s="181">
        <v>0</v>
      </c>
      <c r="I21" s="197">
        <v>30</v>
      </c>
    </row>
    <row r="22" spans="1:9">
      <c r="A22" s="323" t="s">
        <v>334</v>
      </c>
      <c r="B22" s="323"/>
      <c r="C22" s="323"/>
      <c r="D22" s="323"/>
      <c r="E22" s="323"/>
      <c r="F22" s="323"/>
      <c r="G22" s="323"/>
      <c r="H22" s="323"/>
      <c r="I22" s="323"/>
    </row>
    <row r="23" spans="1:9">
      <c r="A23" s="247" t="s">
        <v>80</v>
      </c>
      <c r="B23" s="247"/>
      <c r="C23" s="247"/>
      <c r="D23" s="247"/>
      <c r="E23" s="247"/>
      <c r="F23" s="247"/>
      <c r="G23" s="247"/>
      <c r="H23" s="247"/>
      <c r="I23" s="247"/>
    </row>
    <row r="24" spans="1:9" ht="22.15" customHeight="1">
      <c r="A24" s="256" t="s">
        <v>184</v>
      </c>
      <c r="B24" s="257"/>
      <c r="C24" s="257"/>
      <c r="D24" s="257"/>
      <c r="E24" s="257"/>
      <c r="F24" s="255"/>
      <c r="G24" s="255"/>
      <c r="H24" s="255"/>
      <c r="I24" s="255"/>
    </row>
    <row r="25" spans="1:9" ht="26.25" customHeight="1">
      <c r="A25" s="254" t="s">
        <v>217</v>
      </c>
      <c r="B25" s="255"/>
      <c r="C25" s="255"/>
      <c r="D25" s="255"/>
      <c r="E25" s="255"/>
      <c r="F25" s="255"/>
      <c r="G25" s="255"/>
      <c r="H25" s="255"/>
      <c r="I25" s="255"/>
    </row>
    <row r="26" spans="1:9">
      <c r="A26" s="241" t="s">
        <v>231</v>
      </c>
      <c r="B26" s="253"/>
      <c r="C26" s="253"/>
      <c r="D26" s="253"/>
      <c r="E26" s="253"/>
      <c r="F26" s="253"/>
      <c r="G26" s="253"/>
      <c r="H26" s="253"/>
      <c r="I26" s="253"/>
    </row>
    <row r="27" spans="1:9" ht="30" customHeight="1">
      <c r="A27" s="241" t="s">
        <v>241</v>
      </c>
      <c r="B27" s="253"/>
      <c r="C27" s="253"/>
      <c r="D27" s="253"/>
      <c r="E27" s="253"/>
      <c r="F27" s="253"/>
      <c r="G27" s="253"/>
      <c r="H27" s="253"/>
      <c r="I27" s="253"/>
    </row>
    <row r="28" spans="1:9" ht="12.75" customHeight="1"/>
  </sheetData>
  <mergeCells count="12">
    <mergeCell ref="A1:I1"/>
    <mergeCell ref="A27:I27"/>
    <mergeCell ref="A26:I26"/>
    <mergeCell ref="A25:I25"/>
    <mergeCell ref="A24:I24"/>
    <mergeCell ref="C4:D4"/>
    <mergeCell ref="A23:I23"/>
    <mergeCell ref="E4:I4"/>
    <mergeCell ref="B4:B5"/>
    <mergeCell ref="A2:D2"/>
    <mergeCell ref="A3:I3"/>
    <mergeCell ref="A22:I22"/>
  </mergeCells>
  <phoneticPr fontId="3" type="noConversion"/>
  <pageMargins left="0.78740157499999996" right="0.78740157499999996" top="0.984251969" bottom="0.984251969" header="0.4921259845" footer="0.4921259845"/>
  <pageSetup paperSize="9" scale="6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79998168889431442"/>
    <pageSetUpPr fitToPage="1"/>
  </sheetPr>
  <dimension ref="A1:K28"/>
  <sheetViews>
    <sheetView zoomScaleNormal="100" workbookViewId="0">
      <selection activeCell="A52" sqref="A52"/>
    </sheetView>
  </sheetViews>
  <sheetFormatPr baseColWidth="10" defaultRowHeight="12.75"/>
  <cols>
    <col min="1" max="1" width="18.7109375" customWidth="1"/>
    <col min="2" max="2" width="5.5703125" bestFit="1" customWidth="1"/>
    <col min="3" max="4" width="10.7109375" customWidth="1"/>
    <col min="5" max="5" width="19.85546875" customWidth="1"/>
    <col min="7" max="7" width="8.140625" customWidth="1"/>
    <col min="8" max="8" width="8.7109375" customWidth="1"/>
    <col min="9" max="9" width="14.5703125" customWidth="1"/>
    <col min="10" max="10" width="15" customWidth="1"/>
  </cols>
  <sheetData>
    <row r="1" spans="1:11" ht="15.75">
      <c r="A1" s="250" t="s">
        <v>252</v>
      </c>
      <c r="B1" s="250"/>
      <c r="C1" s="250"/>
      <c r="D1" s="250"/>
      <c r="E1" s="250"/>
      <c r="F1" s="246"/>
      <c r="G1" s="246"/>
      <c r="H1" s="246"/>
      <c r="I1" s="246"/>
      <c r="J1" s="246"/>
      <c r="K1" s="44"/>
    </row>
    <row r="2" spans="1:11">
      <c r="A2" s="249" t="s">
        <v>255</v>
      </c>
      <c r="B2" s="249"/>
      <c r="C2" s="249"/>
      <c r="D2" s="249"/>
      <c r="K2" s="44"/>
    </row>
    <row r="3" spans="1:11">
      <c r="A3" s="265" t="s">
        <v>83</v>
      </c>
      <c r="B3" s="246"/>
      <c r="C3" s="246"/>
      <c r="D3" s="246"/>
      <c r="E3" s="246"/>
      <c r="F3" s="246"/>
      <c r="G3" s="246"/>
      <c r="H3" s="246"/>
      <c r="I3" s="246"/>
      <c r="J3" s="246"/>
    </row>
    <row r="4" spans="1:11">
      <c r="B4" s="263" t="s">
        <v>2</v>
      </c>
      <c r="C4" s="258" t="s">
        <v>229</v>
      </c>
      <c r="D4" s="258"/>
      <c r="E4" s="258" t="s">
        <v>230</v>
      </c>
      <c r="F4" s="258"/>
      <c r="G4" s="258"/>
      <c r="H4" s="258"/>
      <c r="I4" s="258"/>
      <c r="J4" s="258"/>
    </row>
    <row r="5" spans="1:11">
      <c r="A5" s="5"/>
      <c r="B5" s="264"/>
      <c r="C5" s="71" t="s">
        <v>4</v>
      </c>
      <c r="D5" s="71" t="s">
        <v>3</v>
      </c>
      <c r="E5" s="42" t="s">
        <v>224</v>
      </c>
      <c r="F5" s="42" t="s">
        <v>232</v>
      </c>
      <c r="G5" s="42" t="s">
        <v>226</v>
      </c>
      <c r="H5" s="42" t="s">
        <v>227</v>
      </c>
      <c r="I5" s="42" t="s">
        <v>228</v>
      </c>
      <c r="J5" s="42" t="s">
        <v>233</v>
      </c>
    </row>
    <row r="6" spans="1:11">
      <c r="A6" s="146" t="s">
        <v>66</v>
      </c>
      <c r="B6" s="28">
        <v>614</v>
      </c>
      <c r="C6" s="4">
        <v>265</v>
      </c>
      <c r="D6" s="4">
        <v>349</v>
      </c>
      <c r="E6" s="4">
        <v>314</v>
      </c>
      <c r="F6" s="4">
        <v>190</v>
      </c>
      <c r="G6" s="4">
        <v>28</v>
      </c>
      <c r="H6" s="4">
        <v>49</v>
      </c>
      <c r="I6" s="4">
        <v>14</v>
      </c>
      <c r="J6" s="4">
        <v>19</v>
      </c>
    </row>
    <row r="7" spans="1:11">
      <c r="A7" s="41" t="s">
        <v>67</v>
      </c>
      <c r="B7" s="29">
        <v>665</v>
      </c>
      <c r="C7">
        <v>289</v>
      </c>
      <c r="D7">
        <v>376</v>
      </c>
      <c r="E7">
        <v>272</v>
      </c>
      <c r="F7">
        <v>259</v>
      </c>
      <c r="G7">
        <v>45</v>
      </c>
      <c r="H7">
        <v>52</v>
      </c>
      <c r="I7">
        <v>13</v>
      </c>
      <c r="J7">
        <v>24</v>
      </c>
    </row>
    <row r="8" spans="1:11">
      <c r="A8" s="41" t="s">
        <v>68</v>
      </c>
      <c r="B8" s="29">
        <v>699</v>
      </c>
      <c r="C8">
        <v>313</v>
      </c>
      <c r="D8">
        <v>386</v>
      </c>
      <c r="E8">
        <v>210</v>
      </c>
      <c r="F8">
        <v>331</v>
      </c>
      <c r="G8">
        <v>56</v>
      </c>
      <c r="H8">
        <v>70</v>
      </c>
      <c r="I8">
        <v>11</v>
      </c>
      <c r="J8">
        <v>21</v>
      </c>
    </row>
    <row r="9" spans="1:11">
      <c r="A9" s="41" t="s">
        <v>69</v>
      </c>
      <c r="B9" s="29">
        <v>724</v>
      </c>
      <c r="C9">
        <v>331</v>
      </c>
      <c r="D9">
        <v>393</v>
      </c>
      <c r="E9">
        <v>170</v>
      </c>
      <c r="F9">
        <v>360</v>
      </c>
      <c r="G9">
        <v>87</v>
      </c>
      <c r="H9">
        <v>64</v>
      </c>
      <c r="I9">
        <v>18</v>
      </c>
      <c r="J9">
        <v>25</v>
      </c>
    </row>
    <row r="10" spans="1:11">
      <c r="A10" s="41" t="s">
        <v>5</v>
      </c>
      <c r="B10" s="29">
        <v>727</v>
      </c>
      <c r="C10">
        <v>342</v>
      </c>
      <c r="D10">
        <v>385</v>
      </c>
      <c r="E10">
        <v>148</v>
      </c>
      <c r="F10">
        <v>360</v>
      </c>
      <c r="G10">
        <v>106</v>
      </c>
      <c r="H10">
        <v>65</v>
      </c>
      <c r="I10">
        <v>20</v>
      </c>
      <c r="J10">
        <v>28</v>
      </c>
    </row>
    <row r="11" spans="1:11">
      <c r="A11" s="41" t="s">
        <v>70</v>
      </c>
      <c r="B11" s="29">
        <v>918</v>
      </c>
      <c r="C11">
        <v>387</v>
      </c>
      <c r="D11">
        <v>531</v>
      </c>
      <c r="E11">
        <v>114</v>
      </c>
      <c r="F11">
        <v>423</v>
      </c>
      <c r="G11">
        <v>173</v>
      </c>
      <c r="H11">
        <v>85</v>
      </c>
      <c r="I11">
        <v>88</v>
      </c>
      <c r="J11">
        <v>35</v>
      </c>
    </row>
    <row r="12" spans="1:11">
      <c r="A12" s="100" t="s">
        <v>150</v>
      </c>
      <c r="B12" s="29">
        <v>879</v>
      </c>
      <c r="C12">
        <v>375</v>
      </c>
      <c r="D12">
        <v>504</v>
      </c>
      <c r="E12">
        <v>83</v>
      </c>
      <c r="F12">
        <v>420</v>
      </c>
      <c r="G12">
        <v>168</v>
      </c>
      <c r="H12">
        <v>95</v>
      </c>
      <c r="I12">
        <v>80</v>
      </c>
      <c r="J12">
        <v>33</v>
      </c>
    </row>
    <row r="13" spans="1:11">
      <c r="A13" s="100" t="s">
        <v>187</v>
      </c>
      <c r="B13" s="29">
        <v>815</v>
      </c>
      <c r="C13">
        <v>324</v>
      </c>
      <c r="D13">
        <v>491</v>
      </c>
      <c r="E13">
        <v>76</v>
      </c>
      <c r="F13">
        <v>380</v>
      </c>
      <c r="G13">
        <v>164</v>
      </c>
      <c r="H13">
        <v>88</v>
      </c>
      <c r="I13">
        <v>70</v>
      </c>
      <c r="J13">
        <v>37</v>
      </c>
    </row>
    <row r="14" spans="1:11">
      <c r="A14" s="100" t="s">
        <v>196</v>
      </c>
      <c r="B14" s="29">
        <v>790</v>
      </c>
      <c r="C14">
        <v>327</v>
      </c>
      <c r="D14">
        <v>463</v>
      </c>
      <c r="E14">
        <v>69</v>
      </c>
      <c r="F14">
        <v>376</v>
      </c>
      <c r="G14">
        <v>159</v>
      </c>
      <c r="H14">
        <v>85</v>
      </c>
      <c r="I14">
        <v>66</v>
      </c>
      <c r="J14">
        <v>35</v>
      </c>
    </row>
    <row r="15" spans="1:11">
      <c r="A15" s="100" t="s">
        <v>210</v>
      </c>
      <c r="B15" s="29">
        <v>781</v>
      </c>
      <c r="C15">
        <v>343</v>
      </c>
      <c r="D15">
        <v>438</v>
      </c>
      <c r="E15">
        <v>73</v>
      </c>
      <c r="F15">
        <v>377</v>
      </c>
      <c r="G15">
        <v>169</v>
      </c>
      <c r="H15">
        <v>77</v>
      </c>
      <c r="I15">
        <v>51</v>
      </c>
      <c r="J15">
        <v>34</v>
      </c>
    </row>
    <row r="16" spans="1:11">
      <c r="A16" s="100" t="s">
        <v>223</v>
      </c>
      <c r="B16" s="30">
        <v>805</v>
      </c>
      <c r="C16">
        <f>326+15</f>
        <v>341</v>
      </c>
      <c r="D16">
        <f>435+29</f>
        <v>464</v>
      </c>
      <c r="E16">
        <v>62</v>
      </c>
      <c r="F16">
        <v>416</v>
      </c>
      <c r="G16">
        <v>169</v>
      </c>
      <c r="H16">
        <v>76</v>
      </c>
      <c r="I16">
        <v>44</v>
      </c>
      <c r="J16">
        <v>38</v>
      </c>
    </row>
    <row r="17" spans="1:10">
      <c r="A17" s="100" t="s">
        <v>269</v>
      </c>
      <c r="B17" s="195">
        <v>790</v>
      </c>
      <c r="C17">
        <v>338</v>
      </c>
      <c r="D17">
        <v>452</v>
      </c>
      <c r="E17">
        <v>60</v>
      </c>
      <c r="F17">
        <v>430</v>
      </c>
      <c r="G17">
        <v>140</v>
      </c>
      <c r="H17">
        <v>77</v>
      </c>
      <c r="I17">
        <v>46</v>
      </c>
      <c r="J17">
        <v>37</v>
      </c>
    </row>
    <row r="18" spans="1:10">
      <c r="A18" s="100" t="s">
        <v>281</v>
      </c>
      <c r="B18" s="195">
        <v>822</v>
      </c>
      <c r="C18">
        <v>364</v>
      </c>
      <c r="D18">
        <v>458</v>
      </c>
      <c r="E18" s="19">
        <v>66</v>
      </c>
      <c r="F18" s="19">
        <v>420</v>
      </c>
      <c r="G18" s="19">
        <v>172</v>
      </c>
      <c r="H18" s="19">
        <v>73</v>
      </c>
      <c r="I18" s="19">
        <v>48</v>
      </c>
      <c r="J18">
        <v>43</v>
      </c>
    </row>
    <row r="19" spans="1:10">
      <c r="A19" s="100" t="s">
        <v>283</v>
      </c>
      <c r="B19" s="195">
        <v>862</v>
      </c>
      <c r="C19">
        <v>392</v>
      </c>
      <c r="D19">
        <v>470</v>
      </c>
      <c r="E19" s="19">
        <v>56</v>
      </c>
      <c r="F19" s="19">
        <v>446</v>
      </c>
      <c r="G19" s="19">
        <v>184</v>
      </c>
      <c r="H19" s="19">
        <v>72</v>
      </c>
      <c r="I19" s="19">
        <v>53</v>
      </c>
      <c r="J19">
        <v>51</v>
      </c>
    </row>
    <row r="20" spans="1:10">
      <c r="A20" s="100" t="s">
        <v>295</v>
      </c>
      <c r="B20" s="195">
        <v>860</v>
      </c>
      <c r="C20">
        <v>398</v>
      </c>
      <c r="D20">
        <v>462</v>
      </c>
      <c r="E20" s="19">
        <v>44</v>
      </c>
      <c r="F20" s="19">
        <v>454</v>
      </c>
      <c r="G20" s="19">
        <v>186</v>
      </c>
      <c r="H20" s="19">
        <v>78</v>
      </c>
      <c r="I20" s="19">
        <v>47</v>
      </c>
      <c r="J20">
        <v>51</v>
      </c>
    </row>
    <row r="21" spans="1:10">
      <c r="A21" s="228" t="s">
        <v>298</v>
      </c>
      <c r="B21" s="195">
        <v>892</v>
      </c>
      <c r="C21">
        <v>437</v>
      </c>
      <c r="D21">
        <v>455</v>
      </c>
      <c r="E21" s="19">
        <v>43</v>
      </c>
      <c r="F21" s="19">
        <v>467</v>
      </c>
      <c r="G21" s="19">
        <v>195</v>
      </c>
      <c r="H21" s="19">
        <v>90</v>
      </c>
      <c r="I21" s="19">
        <v>49</v>
      </c>
      <c r="J21">
        <v>48</v>
      </c>
    </row>
    <row r="22" spans="1:10">
      <c r="A22" s="323" t="s">
        <v>334</v>
      </c>
      <c r="B22" s="323"/>
      <c r="C22" s="323"/>
      <c r="D22" s="323"/>
      <c r="E22" s="323"/>
      <c r="F22" s="323"/>
      <c r="G22" s="323"/>
      <c r="H22" s="323"/>
      <c r="I22" s="323"/>
      <c r="J22" s="323"/>
    </row>
    <row r="23" spans="1:10">
      <c r="A23" s="262" t="s">
        <v>80</v>
      </c>
      <c r="B23" s="262"/>
      <c r="C23" s="262"/>
      <c r="D23" s="262"/>
    </row>
    <row r="24" spans="1:10" ht="16.899999999999999" customHeight="1">
      <c r="A24" s="256" t="s">
        <v>151</v>
      </c>
      <c r="B24" s="256"/>
      <c r="C24" s="256"/>
      <c r="D24" s="256"/>
      <c r="E24" s="256"/>
      <c r="F24" s="255"/>
      <c r="G24" s="255"/>
      <c r="H24" s="255"/>
      <c r="I24" s="255"/>
      <c r="J24" s="255"/>
    </row>
    <row r="25" spans="1:10" ht="16.899999999999999" customHeight="1">
      <c r="A25" s="256" t="s">
        <v>213</v>
      </c>
      <c r="B25" s="256"/>
      <c r="C25" s="256"/>
      <c r="D25" s="256"/>
      <c r="E25" s="256"/>
      <c r="F25" s="255"/>
      <c r="G25" s="255"/>
      <c r="H25" s="255"/>
      <c r="I25" s="255"/>
      <c r="J25" s="255"/>
    </row>
    <row r="26" spans="1:10" ht="16.899999999999999" customHeight="1">
      <c r="A26" s="254" t="s">
        <v>200</v>
      </c>
      <c r="B26" s="255"/>
      <c r="C26" s="255"/>
      <c r="D26" s="255"/>
      <c r="E26" s="255"/>
      <c r="F26" s="255"/>
      <c r="G26" s="255"/>
      <c r="H26" s="255"/>
      <c r="I26" s="255"/>
      <c r="J26" s="255"/>
    </row>
    <row r="27" spans="1:10">
      <c r="A27" s="241" t="s">
        <v>234</v>
      </c>
      <c r="B27" s="253"/>
      <c r="C27" s="253"/>
      <c r="D27" s="253"/>
      <c r="E27" s="253"/>
      <c r="F27" s="253"/>
      <c r="G27" s="253"/>
      <c r="H27" s="253"/>
      <c r="I27" s="253"/>
      <c r="J27" s="259"/>
    </row>
    <row r="28" spans="1:10" ht="24.95" customHeight="1">
      <c r="A28" s="241" t="s">
        <v>235</v>
      </c>
      <c r="B28" s="253"/>
      <c r="C28" s="253"/>
      <c r="D28" s="253"/>
      <c r="E28" s="253"/>
      <c r="F28" s="253"/>
      <c r="G28" s="253"/>
      <c r="H28" s="253"/>
      <c r="I28" s="253"/>
      <c r="J28" s="253"/>
    </row>
  </sheetData>
  <mergeCells count="13">
    <mergeCell ref="A28:J28"/>
    <mergeCell ref="C4:D4"/>
    <mergeCell ref="A1:J1"/>
    <mergeCell ref="A24:J24"/>
    <mergeCell ref="A25:J25"/>
    <mergeCell ref="A26:J26"/>
    <mergeCell ref="A27:J27"/>
    <mergeCell ref="A23:D23"/>
    <mergeCell ref="A2:D2"/>
    <mergeCell ref="B4:B5"/>
    <mergeCell ref="E4:J4"/>
    <mergeCell ref="A3:J3"/>
    <mergeCell ref="A22:J22"/>
  </mergeCells>
  <phoneticPr fontId="3" type="noConversion"/>
  <pageMargins left="0.78740157499999996" right="0.78740157499999996" top="0.984251969" bottom="0.984251969" header="0.4921259845" footer="0.4921259845"/>
  <pageSetup paperSize="9" scale="70"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pageSetUpPr fitToPage="1"/>
  </sheetPr>
  <dimension ref="A1:J47"/>
  <sheetViews>
    <sheetView zoomScaleNormal="100" workbookViewId="0">
      <selection activeCell="A76" sqref="A76"/>
    </sheetView>
  </sheetViews>
  <sheetFormatPr baseColWidth="10" defaultRowHeight="12.75"/>
  <cols>
    <col min="1" max="1" width="11.7109375" customWidth="1"/>
    <col min="2" max="2" width="5.5703125" bestFit="1" customWidth="1"/>
    <col min="3" max="8" width="11.7109375" customWidth="1"/>
  </cols>
  <sheetData>
    <row r="1" spans="1:8" ht="15.75">
      <c r="A1" s="245" t="s">
        <v>37</v>
      </c>
      <c r="B1" s="246"/>
      <c r="C1" s="246"/>
      <c r="D1" s="246"/>
      <c r="E1" s="246"/>
      <c r="F1" s="246"/>
      <c r="G1" s="246"/>
      <c r="H1" s="246"/>
    </row>
    <row r="2" spans="1:8" ht="15.75">
      <c r="A2" s="245" t="s">
        <v>38</v>
      </c>
      <c r="B2" s="246"/>
      <c r="C2" s="246"/>
      <c r="D2" s="246"/>
      <c r="E2" s="246"/>
      <c r="F2" s="246"/>
      <c r="G2" s="246"/>
      <c r="H2" s="246"/>
    </row>
    <row r="3" spans="1:8">
      <c r="A3" s="251" t="s">
        <v>256</v>
      </c>
      <c r="B3" s="249"/>
      <c r="C3" s="249"/>
      <c r="D3" s="249"/>
      <c r="E3" s="249"/>
      <c r="F3" s="249"/>
      <c r="G3" s="249"/>
      <c r="H3" s="249"/>
    </row>
    <row r="4" spans="1:8">
      <c r="G4" s="265" t="s">
        <v>84</v>
      </c>
      <c r="H4" s="246"/>
    </row>
    <row r="5" spans="1:8">
      <c r="B5" s="64" t="s">
        <v>2</v>
      </c>
      <c r="C5" s="64"/>
      <c r="D5" s="20"/>
      <c r="E5" s="268" t="s">
        <v>13</v>
      </c>
      <c r="F5" s="268"/>
      <c r="G5" s="268"/>
      <c r="H5" s="268"/>
    </row>
    <row r="6" spans="1:8">
      <c r="A6" s="5"/>
      <c r="C6" s="59" t="s">
        <v>4</v>
      </c>
      <c r="D6" s="59" t="s">
        <v>3</v>
      </c>
      <c r="E6" s="240">
        <v>1</v>
      </c>
      <c r="F6" s="240">
        <v>2</v>
      </c>
      <c r="G6" s="240">
        <v>3</v>
      </c>
      <c r="H6" s="240">
        <v>4</v>
      </c>
    </row>
    <row r="7" spans="1:8">
      <c r="A7" s="146" t="s">
        <v>12</v>
      </c>
      <c r="B7" s="324">
        <v>459</v>
      </c>
      <c r="C7" s="39">
        <v>68</v>
      </c>
      <c r="D7" s="39">
        <v>391</v>
      </c>
      <c r="E7" s="27" t="s">
        <v>51</v>
      </c>
      <c r="F7" s="27" t="s">
        <v>51</v>
      </c>
      <c r="G7" s="27" t="s">
        <v>51</v>
      </c>
      <c r="H7" s="27" t="s">
        <v>51</v>
      </c>
    </row>
    <row r="8" spans="1:8">
      <c r="A8" s="41" t="s">
        <v>72</v>
      </c>
      <c r="B8" s="325">
        <v>611</v>
      </c>
      <c r="C8" s="27">
        <v>132</v>
      </c>
      <c r="D8" s="27">
        <v>479</v>
      </c>
      <c r="E8" s="27">
        <v>218</v>
      </c>
      <c r="F8" s="27">
        <v>197</v>
      </c>
      <c r="G8" s="27">
        <v>140</v>
      </c>
      <c r="H8" s="27">
        <v>56</v>
      </c>
    </row>
    <row r="9" spans="1:8">
      <c r="A9" s="41" t="s">
        <v>73</v>
      </c>
      <c r="B9" s="325">
        <v>794</v>
      </c>
      <c r="C9" s="27">
        <v>280</v>
      </c>
      <c r="D9" s="27">
        <v>514</v>
      </c>
      <c r="E9" s="27">
        <v>277</v>
      </c>
      <c r="F9" s="27">
        <v>263</v>
      </c>
      <c r="G9" s="27">
        <v>203</v>
      </c>
      <c r="H9" s="27">
        <v>51</v>
      </c>
    </row>
    <row r="10" spans="1:8" ht="13.5" thickBot="1">
      <c r="A10" s="40" t="s">
        <v>74</v>
      </c>
      <c r="B10" s="326">
        <v>917</v>
      </c>
      <c r="C10" s="27">
        <v>361</v>
      </c>
      <c r="D10" s="27">
        <v>556</v>
      </c>
      <c r="E10" s="27">
        <v>319</v>
      </c>
      <c r="F10" s="27">
        <v>293</v>
      </c>
      <c r="G10" s="27">
        <v>230</v>
      </c>
      <c r="H10" s="27">
        <v>75</v>
      </c>
    </row>
    <row r="11" spans="1:8">
      <c r="A11" s="143" t="s">
        <v>53</v>
      </c>
      <c r="B11" s="327">
        <v>936</v>
      </c>
      <c r="C11" s="144" t="s">
        <v>51</v>
      </c>
      <c r="D11" s="144" t="s">
        <v>51</v>
      </c>
      <c r="E11" s="144">
        <v>309</v>
      </c>
      <c r="F11" s="144">
        <v>310</v>
      </c>
      <c r="G11" s="144">
        <v>231</v>
      </c>
      <c r="H11" s="144">
        <v>86</v>
      </c>
    </row>
    <row r="12" spans="1:8">
      <c r="A12" s="40" t="s">
        <v>54</v>
      </c>
      <c r="B12" s="326">
        <v>912</v>
      </c>
      <c r="C12" s="27" t="s">
        <v>51</v>
      </c>
      <c r="D12" s="27" t="s">
        <v>51</v>
      </c>
      <c r="E12" s="27">
        <v>281</v>
      </c>
      <c r="F12" s="27">
        <v>298</v>
      </c>
      <c r="G12" s="27">
        <v>258</v>
      </c>
      <c r="H12" s="27">
        <v>75</v>
      </c>
    </row>
    <row r="13" spans="1:8">
      <c r="A13" s="40" t="s">
        <v>55</v>
      </c>
      <c r="B13" s="326">
        <v>873</v>
      </c>
      <c r="C13" s="27">
        <v>339</v>
      </c>
      <c r="D13" s="27">
        <v>534</v>
      </c>
      <c r="E13" s="27">
        <v>256</v>
      </c>
      <c r="F13" s="27">
        <v>285</v>
      </c>
      <c r="G13" s="27">
        <v>254</v>
      </c>
      <c r="H13" s="27">
        <v>78</v>
      </c>
    </row>
    <row r="14" spans="1:8">
      <c r="A14" s="40" t="s">
        <v>56</v>
      </c>
      <c r="B14" s="326">
        <v>860</v>
      </c>
      <c r="C14" s="27">
        <v>317</v>
      </c>
      <c r="D14" s="27">
        <v>543</v>
      </c>
      <c r="E14" s="27">
        <v>281</v>
      </c>
      <c r="F14" s="27">
        <v>266</v>
      </c>
      <c r="G14" s="27">
        <v>232</v>
      </c>
      <c r="H14" s="27">
        <v>81</v>
      </c>
    </row>
    <row r="15" spans="1:8">
      <c r="A15" s="62" t="s">
        <v>57</v>
      </c>
      <c r="B15" s="328">
        <v>845</v>
      </c>
      <c r="C15" s="63">
        <v>301</v>
      </c>
      <c r="D15" s="63">
        <v>544</v>
      </c>
      <c r="E15" s="63">
        <v>266</v>
      </c>
      <c r="F15" s="63">
        <v>274</v>
      </c>
      <c r="G15" s="63">
        <v>231</v>
      </c>
      <c r="H15" s="63">
        <v>74</v>
      </c>
    </row>
    <row r="16" spans="1:8">
      <c r="A16" s="40" t="s">
        <v>58</v>
      </c>
      <c r="B16" s="326">
        <v>860</v>
      </c>
      <c r="C16" s="27" t="s">
        <v>51</v>
      </c>
      <c r="D16" s="27" t="s">
        <v>51</v>
      </c>
      <c r="E16" s="27">
        <v>279</v>
      </c>
      <c r="F16" s="27">
        <v>273</v>
      </c>
      <c r="G16" s="27">
        <v>238</v>
      </c>
      <c r="H16" s="27">
        <v>70</v>
      </c>
    </row>
    <row r="17" spans="1:8">
      <c r="A17" s="40" t="s">
        <v>59</v>
      </c>
      <c r="B17" s="326">
        <v>863</v>
      </c>
      <c r="C17" s="27" t="s">
        <v>51</v>
      </c>
      <c r="D17" s="27" t="s">
        <v>51</v>
      </c>
      <c r="E17" s="27">
        <v>267</v>
      </c>
      <c r="F17" s="27">
        <v>291</v>
      </c>
      <c r="G17" s="27">
        <v>224</v>
      </c>
      <c r="H17" s="27">
        <v>81</v>
      </c>
    </row>
    <row r="18" spans="1:8">
      <c r="A18" s="40" t="s">
        <v>60</v>
      </c>
      <c r="B18" s="326">
        <v>906</v>
      </c>
      <c r="C18" s="27">
        <v>338</v>
      </c>
      <c r="D18" s="27">
        <v>568</v>
      </c>
      <c r="E18" s="27">
        <v>320</v>
      </c>
      <c r="F18" s="27">
        <v>266</v>
      </c>
      <c r="G18" s="27">
        <v>251</v>
      </c>
      <c r="H18" s="27">
        <v>69</v>
      </c>
    </row>
    <row r="19" spans="1:8">
      <c r="A19" s="40" t="s">
        <v>61</v>
      </c>
      <c r="B19" s="326">
        <v>977</v>
      </c>
      <c r="C19" s="27">
        <v>358</v>
      </c>
      <c r="D19" s="27">
        <v>619</v>
      </c>
      <c r="E19" s="27">
        <v>340</v>
      </c>
      <c r="F19" s="27">
        <v>327</v>
      </c>
      <c r="G19" s="27">
        <v>241</v>
      </c>
      <c r="H19" s="27">
        <v>69</v>
      </c>
    </row>
    <row r="20" spans="1:8">
      <c r="A20" s="62" t="s">
        <v>62</v>
      </c>
      <c r="B20" s="328">
        <v>990</v>
      </c>
      <c r="C20" s="63">
        <v>355</v>
      </c>
      <c r="D20" s="63">
        <v>635</v>
      </c>
      <c r="E20" s="63">
        <v>313</v>
      </c>
      <c r="F20" s="63">
        <v>315</v>
      </c>
      <c r="G20" s="63">
        <v>287</v>
      </c>
      <c r="H20" s="63">
        <v>75</v>
      </c>
    </row>
    <row r="21" spans="1:8">
      <c r="A21" s="40" t="s">
        <v>11</v>
      </c>
      <c r="B21" s="326">
        <v>1011</v>
      </c>
      <c r="C21" s="27">
        <v>362</v>
      </c>
      <c r="D21" s="27">
        <v>649</v>
      </c>
      <c r="E21" s="27">
        <v>338</v>
      </c>
      <c r="F21" s="27">
        <v>323</v>
      </c>
      <c r="G21" s="27">
        <v>269</v>
      </c>
      <c r="H21" s="27">
        <v>81</v>
      </c>
    </row>
    <row r="22" spans="1:8">
      <c r="A22" s="40" t="s">
        <v>63</v>
      </c>
      <c r="B22" s="326">
        <v>1089</v>
      </c>
      <c r="C22" s="27">
        <v>420</v>
      </c>
      <c r="D22" s="27">
        <v>669</v>
      </c>
      <c r="E22" s="27">
        <v>360</v>
      </c>
      <c r="F22" s="27">
        <v>334</v>
      </c>
      <c r="G22" s="27">
        <v>299</v>
      </c>
      <c r="H22" s="27">
        <v>96</v>
      </c>
    </row>
    <row r="23" spans="1:8">
      <c r="A23" s="40" t="s">
        <v>17</v>
      </c>
      <c r="B23" s="326">
        <v>1097</v>
      </c>
      <c r="C23" s="27">
        <v>410</v>
      </c>
      <c r="D23" s="27">
        <v>687</v>
      </c>
      <c r="E23" s="27">
        <v>339</v>
      </c>
      <c r="F23" s="27">
        <v>342</v>
      </c>
      <c r="G23" s="27">
        <v>332</v>
      </c>
      <c r="H23" s="27">
        <v>84</v>
      </c>
    </row>
    <row r="24" spans="1:8">
      <c r="A24" s="40" t="s">
        <v>64</v>
      </c>
      <c r="B24" s="326">
        <v>1096</v>
      </c>
      <c r="C24" s="27">
        <v>379</v>
      </c>
      <c r="D24" s="27">
        <v>717</v>
      </c>
      <c r="E24" s="27">
        <v>341</v>
      </c>
      <c r="F24" s="27">
        <v>341</v>
      </c>
      <c r="G24" s="27">
        <v>321</v>
      </c>
      <c r="H24" s="27">
        <v>93</v>
      </c>
    </row>
    <row r="25" spans="1:8">
      <c r="A25" s="62" t="s">
        <v>65</v>
      </c>
      <c r="B25" s="328">
        <v>1076</v>
      </c>
      <c r="C25" s="63">
        <v>375</v>
      </c>
      <c r="D25" s="63">
        <v>701</v>
      </c>
      <c r="E25" s="63">
        <v>345</v>
      </c>
      <c r="F25" s="63">
        <v>338</v>
      </c>
      <c r="G25" s="63">
        <v>294</v>
      </c>
      <c r="H25" s="63">
        <v>99</v>
      </c>
    </row>
    <row r="26" spans="1:8">
      <c r="A26" s="40" t="s">
        <v>66</v>
      </c>
      <c r="B26" s="326">
        <v>1138</v>
      </c>
      <c r="C26" s="27">
        <v>388</v>
      </c>
      <c r="D26" s="27">
        <v>750</v>
      </c>
      <c r="E26" s="27">
        <v>346</v>
      </c>
      <c r="F26" s="27">
        <v>355</v>
      </c>
      <c r="G26" s="27">
        <v>333</v>
      </c>
      <c r="H26" s="27">
        <v>104</v>
      </c>
    </row>
    <row r="27" spans="1:8">
      <c r="A27" s="40" t="s">
        <v>67</v>
      </c>
      <c r="B27" s="326">
        <v>1135</v>
      </c>
      <c r="C27" s="27">
        <v>412</v>
      </c>
      <c r="D27" s="27">
        <v>723</v>
      </c>
      <c r="E27" s="27">
        <v>351</v>
      </c>
      <c r="F27" s="27">
        <v>340</v>
      </c>
      <c r="G27" s="27">
        <v>328</v>
      </c>
      <c r="H27" s="27">
        <v>116</v>
      </c>
    </row>
    <row r="28" spans="1:8">
      <c r="A28" s="40" t="s">
        <v>68</v>
      </c>
      <c r="B28" s="326">
        <v>1119</v>
      </c>
      <c r="C28" s="27">
        <v>398</v>
      </c>
      <c r="D28" s="27">
        <v>721</v>
      </c>
      <c r="E28" s="27">
        <v>362</v>
      </c>
      <c r="F28" s="27">
        <v>354</v>
      </c>
      <c r="G28" s="27">
        <v>309</v>
      </c>
      <c r="H28" s="27">
        <v>94</v>
      </c>
    </row>
    <row r="29" spans="1:8">
      <c r="A29" s="40" t="s">
        <v>69</v>
      </c>
      <c r="B29" s="326">
        <v>1180</v>
      </c>
      <c r="C29" s="27">
        <v>445</v>
      </c>
      <c r="D29" s="27">
        <v>735</v>
      </c>
      <c r="E29" s="27">
        <v>408</v>
      </c>
      <c r="F29" s="27">
        <v>348</v>
      </c>
      <c r="G29" s="27">
        <v>325</v>
      </c>
      <c r="H29" s="27">
        <v>99</v>
      </c>
    </row>
    <row r="30" spans="1:8">
      <c r="A30" s="62" t="s">
        <v>5</v>
      </c>
      <c r="B30" s="328">
        <v>1187</v>
      </c>
      <c r="C30" s="63">
        <v>438</v>
      </c>
      <c r="D30" s="63">
        <v>749</v>
      </c>
      <c r="E30" s="63">
        <v>362</v>
      </c>
      <c r="F30" s="63">
        <v>391</v>
      </c>
      <c r="G30" s="63">
        <v>335</v>
      </c>
      <c r="H30" s="63">
        <v>99</v>
      </c>
    </row>
    <row r="31" spans="1:8">
      <c r="A31" s="147" t="s">
        <v>70</v>
      </c>
      <c r="B31" s="329">
        <v>1203</v>
      </c>
      <c r="C31" s="148">
        <v>443</v>
      </c>
      <c r="D31" s="148">
        <v>760</v>
      </c>
      <c r="E31" s="148">
        <v>377</v>
      </c>
      <c r="F31" s="148">
        <v>345</v>
      </c>
      <c r="G31" s="148">
        <v>367</v>
      </c>
      <c r="H31" s="148">
        <v>114</v>
      </c>
    </row>
    <row r="32" spans="1:8">
      <c r="A32" s="67" t="s">
        <v>150</v>
      </c>
      <c r="B32" s="330">
        <v>1176</v>
      </c>
      <c r="C32" s="94">
        <v>429</v>
      </c>
      <c r="D32" s="94">
        <v>747</v>
      </c>
      <c r="E32" s="94">
        <v>370</v>
      </c>
      <c r="F32" s="94">
        <v>360</v>
      </c>
      <c r="G32" s="94">
        <v>321</v>
      </c>
      <c r="H32" s="94">
        <v>125</v>
      </c>
    </row>
    <row r="33" spans="1:10">
      <c r="A33" s="128" t="s">
        <v>187</v>
      </c>
      <c r="B33" s="330">
        <v>1190</v>
      </c>
      <c r="C33" s="94">
        <v>435</v>
      </c>
      <c r="D33" s="94">
        <v>755</v>
      </c>
      <c r="E33" s="94">
        <v>389</v>
      </c>
      <c r="F33" s="94">
        <v>375</v>
      </c>
      <c r="G33" s="94">
        <v>320</v>
      </c>
      <c r="H33" s="94">
        <v>106</v>
      </c>
    </row>
    <row r="34" spans="1:10">
      <c r="A34" s="67" t="s">
        <v>196</v>
      </c>
      <c r="B34" s="330">
        <v>1195</v>
      </c>
      <c r="C34" s="5">
        <v>434</v>
      </c>
      <c r="D34" s="5">
        <v>761</v>
      </c>
      <c r="E34" s="5">
        <v>372</v>
      </c>
      <c r="F34" s="5">
        <v>381</v>
      </c>
      <c r="G34" s="5">
        <v>343</v>
      </c>
      <c r="H34" s="5">
        <v>99</v>
      </c>
    </row>
    <row r="35" spans="1:10">
      <c r="A35" s="62" t="s">
        <v>210</v>
      </c>
      <c r="B35" s="331">
        <v>1183</v>
      </c>
      <c r="C35" s="63">
        <v>428</v>
      </c>
      <c r="D35" s="63">
        <v>755</v>
      </c>
      <c r="E35" s="63">
        <v>355</v>
      </c>
      <c r="F35" s="63">
        <v>377</v>
      </c>
      <c r="G35" s="63">
        <v>340</v>
      </c>
      <c r="H35" s="63">
        <v>111</v>
      </c>
    </row>
    <row r="36" spans="1:10">
      <c r="A36" s="44" t="s">
        <v>223</v>
      </c>
      <c r="B36" s="330">
        <v>1151</v>
      </c>
      <c r="C36" s="93">
        <v>417</v>
      </c>
      <c r="D36" s="93">
        <v>734</v>
      </c>
      <c r="E36" s="93">
        <v>334</v>
      </c>
      <c r="F36" s="93">
        <v>357</v>
      </c>
      <c r="G36" s="93">
        <v>347</v>
      </c>
      <c r="H36" s="93">
        <v>113</v>
      </c>
    </row>
    <row r="37" spans="1:10">
      <c r="A37" s="179" t="s">
        <v>269</v>
      </c>
      <c r="B37" s="330">
        <v>1120</v>
      </c>
      <c r="C37">
        <v>423</v>
      </c>
      <c r="D37">
        <v>697</v>
      </c>
      <c r="E37">
        <v>351</v>
      </c>
      <c r="F37">
        <v>327</v>
      </c>
      <c r="G37">
        <v>334</v>
      </c>
      <c r="H37">
        <v>108</v>
      </c>
    </row>
    <row r="38" spans="1:10">
      <c r="A38" s="179" t="s">
        <v>281</v>
      </c>
      <c r="B38" s="330">
        <v>1042</v>
      </c>
      <c r="C38">
        <v>399</v>
      </c>
      <c r="D38">
        <v>643</v>
      </c>
      <c r="E38">
        <v>264</v>
      </c>
      <c r="F38">
        <v>340</v>
      </c>
      <c r="G38">
        <v>313</v>
      </c>
      <c r="H38">
        <v>125</v>
      </c>
    </row>
    <row r="39" spans="1:10" ht="5.0999999999999996" customHeight="1">
      <c r="A39" s="179"/>
      <c r="B39" s="330"/>
    </row>
    <row r="40" spans="1:10">
      <c r="A40" s="106" t="s">
        <v>281</v>
      </c>
      <c r="B40" s="330">
        <v>1110</v>
      </c>
      <c r="C40">
        <v>420</v>
      </c>
      <c r="D40">
        <v>690</v>
      </c>
      <c r="E40">
        <v>312</v>
      </c>
      <c r="F40">
        <v>347</v>
      </c>
      <c r="G40">
        <v>319</v>
      </c>
      <c r="H40">
        <v>132</v>
      </c>
    </row>
    <row r="41" spans="1:10">
      <c r="A41" s="179" t="s">
        <v>283</v>
      </c>
      <c r="B41" s="330">
        <v>1106</v>
      </c>
      <c r="C41">
        <v>421</v>
      </c>
      <c r="D41">
        <v>685</v>
      </c>
      <c r="E41">
        <v>348</v>
      </c>
      <c r="F41">
        <v>319</v>
      </c>
      <c r="G41">
        <v>321</v>
      </c>
      <c r="H41">
        <v>118</v>
      </c>
    </row>
    <row r="42" spans="1:10">
      <c r="A42" s="237" t="s">
        <v>295</v>
      </c>
      <c r="B42" s="332">
        <v>1102</v>
      </c>
      <c r="C42" s="239">
        <v>418</v>
      </c>
      <c r="D42" s="239">
        <v>684</v>
      </c>
      <c r="E42" s="239">
        <v>337</v>
      </c>
      <c r="F42" s="239">
        <v>339</v>
      </c>
      <c r="G42" s="239">
        <v>312</v>
      </c>
      <c r="H42" s="239">
        <v>114</v>
      </c>
    </row>
    <row r="43" spans="1:10">
      <c r="A43" s="228" t="s">
        <v>298</v>
      </c>
      <c r="B43" s="330">
        <v>1099</v>
      </c>
      <c r="C43">
        <v>415</v>
      </c>
      <c r="D43">
        <v>684</v>
      </c>
      <c r="E43">
        <v>331</v>
      </c>
      <c r="F43">
        <v>339</v>
      </c>
      <c r="G43">
        <v>323</v>
      </c>
      <c r="H43">
        <v>106</v>
      </c>
    </row>
    <row r="44" spans="1:10">
      <c r="A44" s="323" t="s">
        <v>334</v>
      </c>
      <c r="B44" s="323"/>
      <c r="C44" s="323"/>
      <c r="D44" s="323"/>
      <c r="E44" s="323"/>
      <c r="F44" s="323"/>
      <c r="G44" s="323"/>
      <c r="H44" s="323"/>
      <c r="I44" s="345"/>
      <c r="J44" s="345"/>
    </row>
    <row r="46" spans="1:10">
      <c r="A46" s="247" t="s">
        <v>80</v>
      </c>
      <c r="B46" s="247"/>
      <c r="C46" s="247"/>
      <c r="D46" s="247"/>
      <c r="E46" s="247"/>
      <c r="F46" s="247"/>
      <c r="G46" s="247"/>
      <c r="H46" s="247"/>
      <c r="I46" s="45"/>
    </row>
    <row r="47" spans="1:10" ht="90" customHeight="1">
      <c r="A47" s="266" t="s">
        <v>292</v>
      </c>
      <c r="B47" s="267"/>
      <c r="C47" s="267"/>
      <c r="D47" s="267"/>
      <c r="E47" s="267"/>
      <c r="F47" s="267"/>
      <c r="G47" s="267"/>
      <c r="H47" s="267"/>
    </row>
  </sheetData>
  <mergeCells count="8">
    <mergeCell ref="A47:H47"/>
    <mergeCell ref="E5:H5"/>
    <mergeCell ref="A2:H2"/>
    <mergeCell ref="A1:H1"/>
    <mergeCell ref="G4:H4"/>
    <mergeCell ref="A3:H3"/>
    <mergeCell ref="A46:H46"/>
    <mergeCell ref="A44:H44"/>
  </mergeCells>
  <phoneticPr fontId="3" type="noConversion"/>
  <pageMargins left="0.78740157499999996" right="0.78740157499999996" top="0.984251969" bottom="0.984251969" header="0.4921259845" footer="0.4921259845"/>
  <pageSetup paperSize="9" scale="99"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79998168889431442"/>
    <pageSetUpPr fitToPage="1"/>
  </sheetPr>
  <dimension ref="A1:L23"/>
  <sheetViews>
    <sheetView zoomScaleNormal="100" workbookViewId="0">
      <selection activeCell="A55" sqref="A55"/>
    </sheetView>
  </sheetViews>
  <sheetFormatPr baseColWidth="10" defaultRowHeight="12.75"/>
  <cols>
    <col min="1" max="1" width="9.7109375" customWidth="1"/>
    <col min="2" max="2" width="5.5703125" bestFit="1" customWidth="1"/>
    <col min="3" max="4" width="9.7109375" customWidth="1"/>
    <col min="5" max="5" width="5.7109375" customWidth="1"/>
    <col min="6" max="6" width="5.5703125" bestFit="1" customWidth="1"/>
    <col min="7" max="8" width="9.7109375" customWidth="1"/>
    <col min="9" max="9" width="5.7109375" customWidth="1"/>
    <col min="10" max="10" width="5.5703125" bestFit="1" customWidth="1"/>
    <col min="11" max="12" width="9.7109375" customWidth="1"/>
  </cols>
  <sheetData>
    <row r="1" spans="1:12" ht="15.75">
      <c r="A1" s="245" t="s">
        <v>19</v>
      </c>
      <c r="B1" s="245"/>
      <c r="C1" s="245"/>
      <c r="D1" s="245"/>
      <c r="E1" s="245"/>
      <c r="F1" s="246"/>
      <c r="G1" s="246"/>
      <c r="H1" s="246"/>
      <c r="I1" s="246"/>
      <c r="J1" s="246"/>
      <c r="K1" s="246"/>
      <c r="L1" s="246"/>
    </row>
    <row r="2" spans="1:12" ht="15.75">
      <c r="A2" s="245" t="s">
        <v>276</v>
      </c>
      <c r="B2" s="245"/>
      <c r="C2" s="245"/>
      <c r="D2" s="245"/>
      <c r="E2" s="245"/>
      <c r="F2" s="246"/>
      <c r="G2" s="246"/>
      <c r="H2" s="246"/>
      <c r="I2" s="246"/>
      <c r="J2" s="246"/>
      <c r="K2" s="246"/>
      <c r="L2" s="246"/>
    </row>
    <row r="3" spans="1:12">
      <c r="A3" s="251" t="s">
        <v>255</v>
      </c>
      <c r="B3" s="252"/>
      <c r="C3" s="252"/>
      <c r="D3" s="252"/>
      <c r="E3" s="252"/>
      <c r="F3" s="252"/>
      <c r="G3" s="252"/>
      <c r="H3" s="252"/>
      <c r="I3" s="252"/>
      <c r="J3" s="252"/>
      <c r="K3" s="252"/>
      <c r="L3" s="252"/>
    </row>
    <row r="4" spans="1:12">
      <c r="K4" s="265" t="s">
        <v>85</v>
      </c>
      <c r="L4" s="265"/>
    </row>
    <row r="5" spans="1:12">
      <c r="B5" s="269" t="s">
        <v>0</v>
      </c>
      <c r="C5" s="269"/>
      <c r="D5" s="269"/>
      <c r="E5" s="65"/>
      <c r="F5" s="269" t="s">
        <v>152</v>
      </c>
      <c r="G5" s="269"/>
      <c r="H5" s="269"/>
      <c r="I5" s="65"/>
      <c r="J5" s="269" t="s">
        <v>153</v>
      </c>
      <c r="K5" s="269"/>
      <c r="L5" s="269"/>
    </row>
    <row r="6" spans="1:12">
      <c r="A6" s="5"/>
      <c r="B6" s="2" t="s">
        <v>2</v>
      </c>
      <c r="C6" s="2" t="s">
        <v>4</v>
      </c>
      <c r="D6" s="2" t="s">
        <v>3</v>
      </c>
      <c r="E6" s="2"/>
      <c r="F6" s="2" t="s">
        <v>2</v>
      </c>
      <c r="G6" s="2" t="s">
        <v>4</v>
      </c>
      <c r="H6" s="2" t="s">
        <v>3</v>
      </c>
      <c r="I6" s="2"/>
      <c r="J6" s="42" t="s">
        <v>2</v>
      </c>
      <c r="K6" s="2" t="s">
        <v>4</v>
      </c>
      <c r="L6" s="2" t="s">
        <v>3</v>
      </c>
    </row>
    <row r="7" spans="1:12">
      <c r="A7" s="5" t="s">
        <v>66</v>
      </c>
      <c r="B7" s="14">
        <f t="shared" ref="B7:D12" si="0">SUM(J7,F7)</f>
        <v>110</v>
      </c>
      <c r="C7" s="18">
        <f t="shared" si="0"/>
        <v>45</v>
      </c>
      <c r="D7" s="18">
        <f t="shared" si="0"/>
        <v>65</v>
      </c>
      <c r="E7" s="18"/>
      <c r="F7" s="14">
        <v>70</v>
      </c>
      <c r="G7" s="4">
        <v>34</v>
      </c>
      <c r="H7" s="4">
        <v>36</v>
      </c>
      <c r="I7" s="4"/>
      <c r="J7" s="14">
        <v>40</v>
      </c>
      <c r="K7" s="4">
        <v>11</v>
      </c>
      <c r="L7" s="4">
        <v>29</v>
      </c>
    </row>
    <row r="8" spans="1:12">
      <c r="A8" t="s">
        <v>67</v>
      </c>
      <c r="B8" s="17">
        <f t="shared" si="0"/>
        <v>111</v>
      </c>
      <c r="C8" s="35">
        <f t="shared" si="0"/>
        <v>51</v>
      </c>
      <c r="D8" s="35">
        <f t="shared" si="0"/>
        <v>60</v>
      </c>
      <c r="E8" s="35"/>
      <c r="F8" s="6">
        <v>57</v>
      </c>
      <c r="G8">
        <v>27</v>
      </c>
      <c r="H8">
        <v>30</v>
      </c>
      <c r="J8" s="6">
        <v>54</v>
      </c>
      <c r="K8">
        <v>24</v>
      </c>
      <c r="L8" s="5">
        <v>30</v>
      </c>
    </row>
    <row r="9" spans="1:12">
      <c r="A9" t="s">
        <v>68</v>
      </c>
      <c r="B9" s="17">
        <f t="shared" si="0"/>
        <v>112</v>
      </c>
      <c r="C9" s="35">
        <f t="shared" si="0"/>
        <v>43</v>
      </c>
      <c r="D9" s="35">
        <f t="shared" si="0"/>
        <v>69</v>
      </c>
      <c r="E9" s="35"/>
      <c r="F9" s="6">
        <v>54</v>
      </c>
      <c r="G9">
        <v>18</v>
      </c>
      <c r="H9">
        <v>36</v>
      </c>
      <c r="J9" s="6">
        <v>58</v>
      </c>
      <c r="K9">
        <v>25</v>
      </c>
      <c r="L9" s="5">
        <v>33</v>
      </c>
    </row>
    <row r="10" spans="1:12">
      <c r="A10" t="s">
        <v>69</v>
      </c>
      <c r="B10" s="17">
        <f t="shared" si="0"/>
        <v>82</v>
      </c>
      <c r="C10" s="35">
        <f t="shared" si="0"/>
        <v>26</v>
      </c>
      <c r="D10" s="35">
        <f t="shared" si="0"/>
        <v>56</v>
      </c>
      <c r="E10" s="35"/>
      <c r="F10" s="6">
        <v>69</v>
      </c>
      <c r="G10">
        <v>25</v>
      </c>
      <c r="H10">
        <v>44</v>
      </c>
      <c r="J10" s="6">
        <v>13</v>
      </c>
      <c r="K10">
        <v>1</v>
      </c>
      <c r="L10" s="5">
        <v>12</v>
      </c>
    </row>
    <row r="11" spans="1:12">
      <c r="A11" t="s">
        <v>5</v>
      </c>
      <c r="B11" s="17">
        <f t="shared" si="0"/>
        <v>129</v>
      </c>
      <c r="C11" s="35">
        <f t="shared" si="0"/>
        <v>40</v>
      </c>
      <c r="D11" s="35">
        <f t="shared" si="0"/>
        <v>89</v>
      </c>
      <c r="E11" s="35"/>
      <c r="F11" s="6">
        <v>61</v>
      </c>
      <c r="G11">
        <v>21</v>
      </c>
      <c r="H11">
        <v>40</v>
      </c>
      <c r="J11" s="6">
        <v>68</v>
      </c>
      <c r="K11" s="35">
        <v>19</v>
      </c>
      <c r="L11" s="5">
        <v>49</v>
      </c>
    </row>
    <row r="12" spans="1:12">
      <c r="A12" t="s">
        <v>70</v>
      </c>
      <c r="B12" s="17">
        <f t="shared" si="0"/>
        <v>105</v>
      </c>
      <c r="C12" s="35">
        <f t="shared" si="0"/>
        <v>43</v>
      </c>
      <c r="D12" s="35">
        <f t="shared" si="0"/>
        <v>62</v>
      </c>
      <c r="E12" s="35"/>
      <c r="F12" s="6">
        <v>84</v>
      </c>
      <c r="G12">
        <v>27</v>
      </c>
      <c r="H12">
        <v>57</v>
      </c>
      <c r="J12" s="6">
        <v>21</v>
      </c>
      <c r="K12" s="35">
        <v>16</v>
      </c>
      <c r="L12" s="5">
        <v>5</v>
      </c>
    </row>
    <row r="13" spans="1:12">
      <c r="A13" t="s">
        <v>150</v>
      </c>
      <c r="B13" s="17">
        <v>70</v>
      </c>
      <c r="C13" s="35">
        <v>33</v>
      </c>
      <c r="D13" s="35">
        <v>37</v>
      </c>
      <c r="E13" s="35"/>
      <c r="F13" s="6">
        <v>56</v>
      </c>
      <c r="G13" s="35">
        <v>23</v>
      </c>
      <c r="H13" s="35">
        <v>33</v>
      </c>
      <c r="J13" s="6">
        <v>14</v>
      </c>
      <c r="K13" s="35">
        <v>10</v>
      </c>
      <c r="L13" s="35">
        <v>4</v>
      </c>
    </row>
    <row r="14" spans="1:12">
      <c r="A14" s="44" t="s">
        <v>187</v>
      </c>
      <c r="B14" s="17">
        <v>66</v>
      </c>
      <c r="C14">
        <v>31</v>
      </c>
      <c r="D14">
        <v>35</v>
      </c>
      <c r="F14" s="6">
        <v>52</v>
      </c>
      <c r="G14" s="35">
        <v>22</v>
      </c>
      <c r="H14" s="35">
        <v>30</v>
      </c>
      <c r="J14" s="6">
        <v>14</v>
      </c>
      <c r="K14" s="35">
        <v>9</v>
      </c>
      <c r="L14" s="35">
        <v>5</v>
      </c>
    </row>
    <row r="15" spans="1:12">
      <c r="A15" s="44" t="s">
        <v>196</v>
      </c>
      <c r="B15" s="17">
        <f>F15+J15</f>
        <v>90</v>
      </c>
      <c r="C15">
        <f>G15+K15</f>
        <v>39</v>
      </c>
      <c r="D15">
        <f>H15+L15</f>
        <v>51</v>
      </c>
      <c r="F15" s="6">
        <v>74</v>
      </c>
      <c r="G15" s="35">
        <v>30</v>
      </c>
      <c r="H15" s="35">
        <v>44</v>
      </c>
      <c r="J15" s="6">
        <v>16</v>
      </c>
      <c r="K15" s="35">
        <v>9</v>
      </c>
      <c r="L15" s="35">
        <v>7</v>
      </c>
    </row>
    <row r="16" spans="1:12">
      <c r="A16" s="44" t="s">
        <v>210</v>
      </c>
      <c r="B16" s="17">
        <v>95</v>
      </c>
      <c r="C16">
        <v>44</v>
      </c>
      <c r="D16">
        <v>51</v>
      </c>
      <c r="F16" s="6">
        <v>79</v>
      </c>
      <c r="G16" s="35">
        <v>33</v>
      </c>
      <c r="H16" s="35">
        <v>46</v>
      </c>
      <c r="J16" s="6">
        <v>16</v>
      </c>
      <c r="K16" s="35">
        <v>11</v>
      </c>
      <c r="L16" s="35">
        <v>5</v>
      </c>
    </row>
    <row r="17" spans="1:12">
      <c r="A17" s="44" t="s">
        <v>223</v>
      </c>
      <c r="B17" s="17">
        <v>90</v>
      </c>
      <c r="C17">
        <v>37</v>
      </c>
      <c r="D17">
        <v>53</v>
      </c>
      <c r="F17" s="6">
        <v>74</v>
      </c>
      <c r="G17" s="35">
        <v>26</v>
      </c>
      <c r="H17" s="35">
        <v>48</v>
      </c>
      <c r="J17" s="6">
        <v>16</v>
      </c>
      <c r="K17" s="35">
        <v>11</v>
      </c>
      <c r="L17" s="35">
        <v>5</v>
      </c>
    </row>
    <row r="18" spans="1:12">
      <c r="A18" s="44" t="s">
        <v>269</v>
      </c>
      <c r="B18" s="17">
        <v>87</v>
      </c>
      <c r="C18">
        <v>27</v>
      </c>
      <c r="D18">
        <v>60</v>
      </c>
      <c r="F18" s="6">
        <v>79</v>
      </c>
      <c r="G18">
        <v>22</v>
      </c>
      <c r="H18">
        <v>57</v>
      </c>
      <c r="J18" s="6">
        <v>8</v>
      </c>
      <c r="K18">
        <v>5</v>
      </c>
      <c r="L18">
        <v>3</v>
      </c>
    </row>
    <row r="19" spans="1:12">
      <c r="A19" s="44" t="s">
        <v>281</v>
      </c>
      <c r="B19" s="17">
        <v>69</v>
      </c>
      <c r="C19">
        <v>24</v>
      </c>
      <c r="D19">
        <v>45</v>
      </c>
      <c r="F19" s="6">
        <v>64</v>
      </c>
      <c r="G19">
        <v>20</v>
      </c>
      <c r="H19">
        <v>44</v>
      </c>
      <c r="J19" s="6">
        <v>5</v>
      </c>
      <c r="K19">
        <v>4</v>
      </c>
      <c r="L19">
        <v>1</v>
      </c>
    </row>
    <row r="20" spans="1:12">
      <c r="A20" s="44" t="s">
        <v>283</v>
      </c>
      <c r="B20" s="17">
        <v>63</v>
      </c>
      <c r="C20">
        <v>24</v>
      </c>
      <c r="D20">
        <v>39</v>
      </c>
      <c r="F20" s="6">
        <v>55</v>
      </c>
      <c r="G20">
        <v>19</v>
      </c>
      <c r="H20">
        <v>36</v>
      </c>
      <c r="J20" s="6">
        <v>8</v>
      </c>
      <c r="K20">
        <v>5</v>
      </c>
      <c r="L20">
        <v>3</v>
      </c>
    </row>
    <row r="21" spans="1:12">
      <c r="A21" s="100" t="s">
        <v>295</v>
      </c>
      <c r="B21" s="17">
        <v>69</v>
      </c>
      <c r="C21">
        <v>35</v>
      </c>
      <c r="D21">
        <v>34</v>
      </c>
      <c r="F21" s="6">
        <v>68</v>
      </c>
      <c r="G21">
        <v>34</v>
      </c>
      <c r="H21">
        <v>34</v>
      </c>
      <c r="J21" s="6">
        <v>1</v>
      </c>
      <c r="K21">
        <v>1</v>
      </c>
      <c r="L21" s="137">
        <v>0</v>
      </c>
    </row>
    <row r="22" spans="1:12">
      <c r="A22" s="229" t="s">
        <v>298</v>
      </c>
      <c r="B22" s="17">
        <v>71</v>
      </c>
      <c r="C22">
        <v>38</v>
      </c>
      <c r="D22">
        <v>33</v>
      </c>
      <c r="F22" s="6">
        <v>70</v>
      </c>
      <c r="G22">
        <v>37</v>
      </c>
      <c r="H22">
        <v>33</v>
      </c>
      <c r="J22" s="6">
        <v>1</v>
      </c>
      <c r="K22">
        <v>1</v>
      </c>
      <c r="L22" s="137">
        <v>0</v>
      </c>
    </row>
    <row r="23" spans="1:12">
      <c r="A23" s="323" t="s">
        <v>334</v>
      </c>
      <c r="B23" s="323"/>
      <c r="C23" s="323"/>
      <c r="D23" s="323"/>
      <c r="E23" s="323"/>
      <c r="F23" s="323"/>
      <c r="G23" s="323"/>
      <c r="H23" s="323"/>
      <c r="I23" s="323"/>
      <c r="J23" s="323"/>
      <c r="K23" s="323"/>
      <c r="L23" s="323"/>
    </row>
  </sheetData>
  <mergeCells count="8">
    <mergeCell ref="A23:L23"/>
    <mergeCell ref="A1:L1"/>
    <mergeCell ref="A2:L2"/>
    <mergeCell ref="F5:H5"/>
    <mergeCell ref="J5:L5"/>
    <mergeCell ref="B5:D5"/>
    <mergeCell ref="A3:L3"/>
    <mergeCell ref="K4:L4"/>
  </mergeCells>
  <phoneticPr fontId="3" type="noConversion"/>
  <pageMargins left="0.78740157499999996" right="0.78740157499999996" top="0.984251969" bottom="0.984251969" header="0.4921259845" footer="0.4921259845"/>
  <pageSetup paperSize="9" scale="90"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79998168889431442"/>
    <pageSetUpPr fitToPage="1"/>
  </sheetPr>
  <dimension ref="A1:S27"/>
  <sheetViews>
    <sheetView zoomScaleNormal="100" workbookViewId="0">
      <selection activeCell="A68" sqref="A68"/>
    </sheetView>
  </sheetViews>
  <sheetFormatPr baseColWidth="10" defaultRowHeight="12.75"/>
  <cols>
    <col min="1" max="1" width="7.28515625" customWidth="1"/>
    <col min="2" max="2" width="5.7109375" customWidth="1"/>
    <col min="3" max="4" width="4.85546875" customWidth="1"/>
    <col min="5" max="5" width="5.7109375" customWidth="1"/>
    <col min="6" max="6" width="4.28515625" customWidth="1"/>
    <col min="7" max="7" width="3.7109375" style="5" customWidth="1"/>
    <col min="8" max="8" width="5.7109375" customWidth="1"/>
    <col min="9" max="10" width="4.7109375" customWidth="1"/>
    <col min="11" max="11" width="5.7109375" customWidth="1"/>
    <col min="12" max="12" width="3.7109375" customWidth="1"/>
    <col min="13" max="13" width="5" customWidth="1"/>
    <col min="14" max="14" width="5.7109375" customWidth="1"/>
    <col min="15" max="16" width="3.7109375" customWidth="1"/>
    <col min="17" max="18" width="5.7109375" customWidth="1"/>
    <col min="19" max="19" width="3.7109375" customWidth="1"/>
  </cols>
  <sheetData>
    <row r="1" spans="1:19" ht="15.75">
      <c r="A1" s="245" t="s">
        <v>267</v>
      </c>
      <c r="B1" s="245"/>
      <c r="C1" s="245"/>
      <c r="D1" s="245"/>
      <c r="E1" s="245"/>
      <c r="F1" s="245"/>
      <c r="G1" s="246"/>
      <c r="H1" s="246"/>
      <c r="I1" s="246"/>
      <c r="J1" s="246"/>
      <c r="K1" s="246"/>
      <c r="L1" s="246"/>
      <c r="M1" s="246"/>
      <c r="N1" s="246"/>
      <c r="O1" s="246"/>
      <c r="P1" s="246"/>
      <c r="Q1" s="246"/>
      <c r="R1" s="246"/>
      <c r="S1" s="246"/>
    </row>
    <row r="2" spans="1:19">
      <c r="A2" s="251" t="s">
        <v>255</v>
      </c>
      <c r="B2" s="252"/>
      <c r="C2" s="252"/>
      <c r="D2" s="252"/>
      <c r="E2" s="252"/>
      <c r="F2" s="252"/>
      <c r="G2" s="252"/>
      <c r="H2" s="252"/>
      <c r="I2" s="252"/>
      <c r="J2" s="252"/>
      <c r="K2" s="252"/>
      <c r="L2" s="252"/>
      <c r="M2" s="252"/>
      <c r="N2" s="252"/>
      <c r="O2" s="252"/>
      <c r="P2" s="252"/>
      <c r="Q2" s="252"/>
      <c r="R2" s="252"/>
      <c r="S2" s="252"/>
    </row>
    <row r="3" spans="1:19">
      <c r="G3" s="265"/>
      <c r="H3" s="265"/>
      <c r="I3" s="265"/>
      <c r="J3" s="265"/>
      <c r="K3" s="246"/>
      <c r="L3" s="9"/>
      <c r="Q3" s="265" t="s">
        <v>86</v>
      </c>
      <c r="R3" s="265"/>
      <c r="S3" s="265"/>
    </row>
    <row r="4" spans="1:19" ht="24" customHeight="1">
      <c r="B4" s="269" t="s">
        <v>0</v>
      </c>
      <c r="C4" s="269"/>
      <c r="D4" s="269"/>
      <c r="E4" s="270" t="s">
        <v>303</v>
      </c>
      <c r="F4" s="271"/>
      <c r="G4" s="271"/>
      <c r="H4" s="272" t="s">
        <v>296</v>
      </c>
      <c r="I4" s="269"/>
      <c r="J4" s="269"/>
      <c r="K4" s="269" t="s">
        <v>144</v>
      </c>
      <c r="L4" s="269"/>
      <c r="M4" s="269"/>
      <c r="N4" s="272" t="s">
        <v>304</v>
      </c>
      <c r="O4" s="269"/>
      <c r="P4" s="269"/>
      <c r="Q4" s="269" t="s">
        <v>145</v>
      </c>
      <c r="R4" s="269"/>
      <c r="S4" s="269"/>
    </row>
    <row r="5" spans="1:19">
      <c r="A5" s="5"/>
      <c r="B5" s="95" t="s">
        <v>2</v>
      </c>
      <c r="C5" s="95" t="s">
        <v>21</v>
      </c>
      <c r="D5" s="95" t="s">
        <v>20</v>
      </c>
      <c r="E5" s="95" t="s">
        <v>2</v>
      </c>
      <c r="F5" s="95" t="s">
        <v>21</v>
      </c>
      <c r="G5" s="95" t="s">
        <v>20</v>
      </c>
      <c r="H5" s="95" t="s">
        <v>2</v>
      </c>
      <c r="I5" s="95" t="s">
        <v>21</v>
      </c>
      <c r="J5" s="95" t="s">
        <v>20</v>
      </c>
      <c r="K5" s="95" t="s">
        <v>2</v>
      </c>
      <c r="L5" s="95" t="s">
        <v>21</v>
      </c>
      <c r="M5" s="95" t="s">
        <v>20</v>
      </c>
      <c r="N5" s="95" t="s">
        <v>2</v>
      </c>
      <c r="O5" s="95" t="s">
        <v>21</v>
      </c>
      <c r="P5" s="95" t="s">
        <v>20</v>
      </c>
      <c r="Q5" s="95" t="s">
        <v>2</v>
      </c>
      <c r="R5" s="95" t="s">
        <v>21</v>
      </c>
      <c r="S5" s="95" t="s">
        <v>20</v>
      </c>
    </row>
    <row r="6" spans="1:19">
      <c r="A6" s="4" t="s">
        <v>66</v>
      </c>
      <c r="B6" s="17">
        <v>138</v>
      </c>
      <c r="C6" s="35">
        <v>48</v>
      </c>
      <c r="D6" s="35">
        <v>90</v>
      </c>
      <c r="E6" s="93">
        <v>46</v>
      </c>
      <c r="F6" s="134">
        <v>28</v>
      </c>
      <c r="G6" s="93">
        <v>18</v>
      </c>
      <c r="H6" s="137" t="s">
        <v>78</v>
      </c>
      <c r="I6" s="137" t="s">
        <v>78</v>
      </c>
      <c r="J6" s="137" t="s">
        <v>78</v>
      </c>
      <c r="K6" s="94">
        <v>22</v>
      </c>
      <c r="L6" s="93">
        <v>2</v>
      </c>
      <c r="M6" s="93">
        <v>20</v>
      </c>
      <c r="N6" s="93">
        <v>44</v>
      </c>
      <c r="O6" s="27">
        <v>4</v>
      </c>
      <c r="P6" s="93">
        <v>40</v>
      </c>
      <c r="Q6" s="27">
        <v>26</v>
      </c>
      <c r="R6" s="27">
        <v>14</v>
      </c>
      <c r="S6" s="27">
        <v>12</v>
      </c>
    </row>
    <row r="7" spans="1:19">
      <c r="A7" t="s">
        <v>67</v>
      </c>
      <c r="B7" s="17">
        <v>120</v>
      </c>
      <c r="C7" s="35">
        <v>42</v>
      </c>
      <c r="D7" s="35">
        <v>78</v>
      </c>
      <c r="E7" s="35">
        <v>43</v>
      </c>
      <c r="F7" s="9">
        <v>27</v>
      </c>
      <c r="G7" s="35">
        <v>16</v>
      </c>
      <c r="H7" s="137" t="s">
        <v>78</v>
      </c>
      <c r="I7" s="137" t="s">
        <v>78</v>
      </c>
      <c r="J7" s="137" t="s">
        <v>78</v>
      </c>
      <c r="K7" s="27">
        <v>18</v>
      </c>
      <c r="L7" s="27">
        <v>1</v>
      </c>
      <c r="M7" s="27">
        <v>17</v>
      </c>
      <c r="N7" s="27">
        <v>35</v>
      </c>
      <c r="O7" s="27">
        <v>5</v>
      </c>
      <c r="P7" s="27">
        <v>30</v>
      </c>
      <c r="Q7" s="27">
        <v>24</v>
      </c>
      <c r="R7">
        <v>9</v>
      </c>
      <c r="S7" s="27">
        <v>15</v>
      </c>
    </row>
    <row r="8" spans="1:19">
      <c r="A8" t="s">
        <v>68</v>
      </c>
      <c r="B8" s="17">
        <v>124</v>
      </c>
      <c r="C8" s="35">
        <v>40</v>
      </c>
      <c r="D8" s="35">
        <v>84</v>
      </c>
      <c r="E8" s="35">
        <v>38</v>
      </c>
      <c r="F8" s="9">
        <v>18</v>
      </c>
      <c r="G8" s="35">
        <v>20</v>
      </c>
      <c r="H8" s="137" t="s">
        <v>78</v>
      </c>
      <c r="I8" s="137" t="s">
        <v>78</v>
      </c>
      <c r="J8" s="137" t="s">
        <v>78</v>
      </c>
      <c r="K8" s="27">
        <v>11</v>
      </c>
      <c r="L8" s="137" t="s">
        <v>78</v>
      </c>
      <c r="M8" s="27">
        <v>11</v>
      </c>
      <c r="N8" s="27">
        <v>40</v>
      </c>
      <c r="O8" s="27">
        <v>5</v>
      </c>
      <c r="P8" s="27">
        <v>35</v>
      </c>
      <c r="Q8" s="27">
        <v>35</v>
      </c>
      <c r="R8">
        <v>17</v>
      </c>
      <c r="S8" s="27">
        <v>18</v>
      </c>
    </row>
    <row r="9" spans="1:19">
      <c r="A9" t="s">
        <v>69</v>
      </c>
      <c r="B9" s="17">
        <v>146</v>
      </c>
      <c r="C9" s="35">
        <v>52</v>
      </c>
      <c r="D9" s="35">
        <v>94</v>
      </c>
      <c r="E9" s="35">
        <v>36</v>
      </c>
      <c r="F9" s="9">
        <v>19</v>
      </c>
      <c r="G9" s="35">
        <v>17</v>
      </c>
      <c r="H9" s="27">
        <v>13</v>
      </c>
      <c r="I9" s="27">
        <v>10</v>
      </c>
      <c r="J9" s="27">
        <v>3</v>
      </c>
      <c r="K9" s="27">
        <v>13</v>
      </c>
      <c r="L9" s="137" t="s">
        <v>78</v>
      </c>
      <c r="M9" s="27">
        <v>13</v>
      </c>
      <c r="N9" s="27">
        <v>39</v>
      </c>
      <c r="O9" s="27">
        <v>3</v>
      </c>
      <c r="P9" s="27">
        <v>36</v>
      </c>
      <c r="Q9" s="27">
        <v>45</v>
      </c>
      <c r="R9">
        <v>20</v>
      </c>
      <c r="S9" s="27">
        <v>25</v>
      </c>
    </row>
    <row r="10" spans="1:19">
      <c r="A10" t="s">
        <v>5</v>
      </c>
      <c r="B10" s="17">
        <v>141</v>
      </c>
      <c r="C10" s="35">
        <v>53</v>
      </c>
      <c r="D10" s="35">
        <v>88</v>
      </c>
      <c r="E10" s="35">
        <v>24</v>
      </c>
      <c r="F10" s="9">
        <v>14</v>
      </c>
      <c r="G10" s="35">
        <v>10</v>
      </c>
      <c r="H10" s="27">
        <v>25</v>
      </c>
      <c r="I10" s="27">
        <v>23</v>
      </c>
      <c r="J10" s="27">
        <v>2</v>
      </c>
      <c r="K10" s="27">
        <v>17</v>
      </c>
      <c r="L10" s="137" t="s">
        <v>78</v>
      </c>
      <c r="M10" s="27">
        <v>17</v>
      </c>
      <c r="N10" s="27">
        <v>38</v>
      </c>
      <c r="O10" s="27">
        <v>4</v>
      </c>
      <c r="P10" s="27">
        <v>34</v>
      </c>
      <c r="Q10" s="27">
        <v>37</v>
      </c>
      <c r="R10">
        <v>12</v>
      </c>
      <c r="S10" s="27">
        <v>25</v>
      </c>
    </row>
    <row r="11" spans="1:19">
      <c r="A11" t="s">
        <v>70</v>
      </c>
      <c r="B11" s="17">
        <f>SUM(E11,K11,N11,Q11,H11)</f>
        <v>163</v>
      </c>
      <c r="C11" s="35">
        <f>SUM(F11,L11,O11,R11,I11)</f>
        <v>54</v>
      </c>
      <c r="D11" s="35">
        <f>SUM(G11,M11,P11,S11,J11)</f>
        <v>109</v>
      </c>
      <c r="E11" s="35">
        <v>17</v>
      </c>
      <c r="F11" s="9">
        <v>10</v>
      </c>
      <c r="G11" s="35">
        <v>7</v>
      </c>
      <c r="H11" s="27">
        <v>33</v>
      </c>
      <c r="I11" s="27">
        <v>24</v>
      </c>
      <c r="J11" s="27">
        <v>9</v>
      </c>
      <c r="K11" s="27">
        <v>19</v>
      </c>
      <c r="L11" s="27">
        <v>1</v>
      </c>
      <c r="M11" s="27">
        <v>18</v>
      </c>
      <c r="N11" s="27">
        <v>51</v>
      </c>
      <c r="O11" s="27">
        <v>4</v>
      </c>
      <c r="P11" s="27">
        <v>47</v>
      </c>
      <c r="Q11" s="27">
        <v>43</v>
      </c>
      <c r="R11">
        <v>15</v>
      </c>
      <c r="S11" s="27">
        <v>28</v>
      </c>
    </row>
    <row r="12" spans="1:19">
      <c r="A12" t="s">
        <v>150</v>
      </c>
      <c r="B12" s="17">
        <v>130</v>
      </c>
      <c r="C12" s="35">
        <v>45</v>
      </c>
      <c r="D12" s="35">
        <v>85</v>
      </c>
      <c r="E12" s="35">
        <v>19</v>
      </c>
      <c r="F12" s="135">
        <v>11</v>
      </c>
      <c r="G12" s="35">
        <v>8</v>
      </c>
      <c r="H12" s="27">
        <v>26</v>
      </c>
      <c r="I12" s="27">
        <v>17</v>
      </c>
      <c r="J12" s="27">
        <v>9</v>
      </c>
      <c r="K12" s="27">
        <v>14</v>
      </c>
      <c r="L12" s="27">
        <v>1</v>
      </c>
      <c r="M12" s="27">
        <v>13</v>
      </c>
      <c r="N12" s="27">
        <v>40</v>
      </c>
      <c r="O12" s="27">
        <v>3</v>
      </c>
      <c r="P12" s="27">
        <v>37</v>
      </c>
      <c r="Q12" s="27">
        <v>31</v>
      </c>
      <c r="R12" s="27">
        <v>13</v>
      </c>
      <c r="S12" s="27">
        <v>18</v>
      </c>
    </row>
    <row r="13" spans="1:19">
      <c r="A13" s="44" t="s">
        <v>187</v>
      </c>
      <c r="B13" s="17">
        <v>143</v>
      </c>
      <c r="C13" s="35">
        <v>41</v>
      </c>
      <c r="D13" s="35">
        <v>102</v>
      </c>
      <c r="E13" s="35">
        <v>16</v>
      </c>
      <c r="F13" s="135">
        <v>10</v>
      </c>
      <c r="G13" s="35">
        <v>6</v>
      </c>
      <c r="H13" s="27">
        <v>17</v>
      </c>
      <c r="I13" s="27">
        <v>9</v>
      </c>
      <c r="J13" s="27">
        <v>8</v>
      </c>
      <c r="K13" s="27">
        <v>4</v>
      </c>
      <c r="L13" s="27">
        <v>1</v>
      </c>
      <c r="M13" s="27">
        <v>3</v>
      </c>
      <c r="N13" s="27">
        <v>63</v>
      </c>
      <c r="O13" s="27">
        <v>4</v>
      </c>
      <c r="P13" s="27">
        <v>59</v>
      </c>
      <c r="Q13" s="27">
        <v>43</v>
      </c>
      <c r="R13" s="27">
        <v>17</v>
      </c>
      <c r="S13" s="27">
        <v>26</v>
      </c>
    </row>
    <row r="14" spans="1:19">
      <c r="A14" s="44" t="s">
        <v>196</v>
      </c>
      <c r="B14" s="17">
        <v>170</v>
      </c>
      <c r="C14">
        <v>55</v>
      </c>
      <c r="D14">
        <v>115</v>
      </c>
      <c r="E14" s="35">
        <v>17</v>
      </c>
      <c r="F14" s="135">
        <v>8</v>
      </c>
      <c r="G14" s="35">
        <v>9</v>
      </c>
      <c r="H14" s="27">
        <v>29</v>
      </c>
      <c r="I14" s="27">
        <v>18</v>
      </c>
      <c r="J14" s="27">
        <v>11</v>
      </c>
      <c r="K14" s="137" t="s">
        <v>78</v>
      </c>
      <c r="L14" s="137" t="s">
        <v>78</v>
      </c>
      <c r="M14" s="137" t="s">
        <v>78</v>
      </c>
      <c r="N14" s="27">
        <v>68</v>
      </c>
      <c r="O14" s="27">
        <v>3</v>
      </c>
      <c r="P14" s="27">
        <v>65</v>
      </c>
      <c r="Q14" s="27">
        <v>56</v>
      </c>
      <c r="R14">
        <v>26</v>
      </c>
      <c r="S14" s="27">
        <v>30</v>
      </c>
    </row>
    <row r="15" spans="1:19">
      <c r="A15" s="44" t="s">
        <v>210</v>
      </c>
      <c r="B15" s="17">
        <v>176</v>
      </c>
      <c r="C15">
        <v>57</v>
      </c>
      <c r="D15">
        <v>119</v>
      </c>
      <c r="E15" s="35">
        <v>11</v>
      </c>
      <c r="F15" s="135">
        <v>6</v>
      </c>
      <c r="G15" s="35">
        <v>5</v>
      </c>
      <c r="H15" s="27">
        <v>35</v>
      </c>
      <c r="I15" s="27">
        <v>20</v>
      </c>
      <c r="J15" s="27">
        <v>15</v>
      </c>
      <c r="K15" s="137">
        <v>0</v>
      </c>
      <c r="L15" s="137">
        <v>0</v>
      </c>
      <c r="M15" s="137">
        <v>0</v>
      </c>
      <c r="N15" s="27">
        <v>67</v>
      </c>
      <c r="O15" s="27">
        <v>4</v>
      </c>
      <c r="P15" s="27">
        <v>63</v>
      </c>
      <c r="Q15" s="27">
        <v>63</v>
      </c>
      <c r="R15" s="27">
        <v>27</v>
      </c>
      <c r="S15" s="27">
        <v>36</v>
      </c>
    </row>
    <row r="16" spans="1:19">
      <c r="A16" s="44" t="s">
        <v>223</v>
      </c>
      <c r="B16" s="17">
        <v>143</v>
      </c>
      <c r="C16">
        <v>48</v>
      </c>
      <c r="D16">
        <v>95</v>
      </c>
      <c r="E16" s="35">
        <v>18</v>
      </c>
      <c r="F16" s="135">
        <v>11</v>
      </c>
      <c r="G16" s="35">
        <v>7</v>
      </c>
      <c r="H16" s="27">
        <v>21</v>
      </c>
      <c r="I16" s="27">
        <v>10</v>
      </c>
      <c r="J16" s="27">
        <v>11</v>
      </c>
      <c r="K16" s="137">
        <v>0</v>
      </c>
      <c r="L16" s="137">
        <v>0</v>
      </c>
      <c r="M16" s="137">
        <v>0</v>
      </c>
      <c r="N16" s="27">
        <v>54</v>
      </c>
      <c r="O16" s="27">
        <v>8</v>
      </c>
      <c r="P16" s="27">
        <v>46</v>
      </c>
      <c r="Q16" s="27">
        <v>50</v>
      </c>
      <c r="R16" s="27">
        <v>19</v>
      </c>
      <c r="S16" s="27">
        <v>31</v>
      </c>
    </row>
    <row r="17" spans="1:19">
      <c r="A17" s="44" t="s">
        <v>269</v>
      </c>
      <c r="B17" s="17">
        <v>138</v>
      </c>
      <c r="C17">
        <v>38</v>
      </c>
      <c r="D17">
        <v>100</v>
      </c>
      <c r="E17" s="35">
        <v>9</v>
      </c>
      <c r="F17" s="135">
        <v>7</v>
      </c>
      <c r="G17" s="35">
        <v>2</v>
      </c>
      <c r="H17" s="27">
        <v>19</v>
      </c>
      <c r="I17" s="27">
        <v>12</v>
      </c>
      <c r="J17" s="27">
        <v>7</v>
      </c>
      <c r="K17" s="137">
        <v>0</v>
      </c>
      <c r="L17" s="137">
        <v>0</v>
      </c>
      <c r="M17" s="137">
        <v>0</v>
      </c>
      <c r="N17" s="27">
        <v>50</v>
      </c>
      <c r="O17" s="27">
        <v>3</v>
      </c>
      <c r="P17" s="27">
        <v>47</v>
      </c>
      <c r="Q17" s="27">
        <v>60</v>
      </c>
      <c r="R17" s="27">
        <v>16</v>
      </c>
      <c r="S17" s="27">
        <v>44</v>
      </c>
    </row>
    <row r="18" spans="1:19">
      <c r="A18" s="44" t="s">
        <v>281</v>
      </c>
      <c r="B18" s="17">
        <v>112</v>
      </c>
      <c r="C18">
        <v>37</v>
      </c>
      <c r="D18">
        <v>75</v>
      </c>
      <c r="E18" s="35">
        <v>7</v>
      </c>
      <c r="F18" s="135">
        <v>6</v>
      </c>
      <c r="G18" s="35">
        <v>1</v>
      </c>
      <c r="H18" s="27">
        <v>19</v>
      </c>
      <c r="I18" s="27">
        <v>14</v>
      </c>
      <c r="J18" s="27">
        <v>5</v>
      </c>
      <c r="K18" s="137">
        <v>0</v>
      </c>
      <c r="L18" s="137">
        <v>0</v>
      </c>
      <c r="M18" s="137">
        <v>0</v>
      </c>
      <c r="N18" s="27">
        <v>39</v>
      </c>
      <c r="O18" s="27">
        <v>3</v>
      </c>
      <c r="P18" s="27">
        <v>36</v>
      </c>
      <c r="Q18" s="27">
        <v>47</v>
      </c>
      <c r="R18" s="27">
        <v>14</v>
      </c>
      <c r="S18" s="27">
        <v>33</v>
      </c>
    </row>
    <row r="19" spans="1:19">
      <c r="A19" s="44" t="s">
        <v>283</v>
      </c>
      <c r="B19" s="17">
        <v>114</v>
      </c>
      <c r="C19">
        <v>43</v>
      </c>
      <c r="D19">
        <v>71</v>
      </c>
      <c r="E19" s="35">
        <v>4</v>
      </c>
      <c r="F19" s="135">
        <v>3</v>
      </c>
      <c r="G19" s="35">
        <v>1</v>
      </c>
      <c r="H19" s="27">
        <v>26</v>
      </c>
      <c r="I19" s="27">
        <v>18</v>
      </c>
      <c r="J19" s="27">
        <v>8</v>
      </c>
      <c r="K19" s="137">
        <v>0</v>
      </c>
      <c r="L19" s="137">
        <v>0</v>
      </c>
      <c r="M19" s="137">
        <v>0</v>
      </c>
      <c r="N19" s="27">
        <v>36</v>
      </c>
      <c r="O19" s="27">
        <v>5</v>
      </c>
      <c r="P19" s="27">
        <v>31</v>
      </c>
      <c r="Q19" s="27">
        <v>48</v>
      </c>
      <c r="R19" s="27">
        <v>17</v>
      </c>
      <c r="S19" s="27">
        <v>31</v>
      </c>
    </row>
    <row r="20" spans="1:19">
      <c r="A20" s="100" t="s">
        <v>295</v>
      </c>
      <c r="B20" s="17">
        <v>125</v>
      </c>
      <c r="C20">
        <v>52</v>
      </c>
      <c r="D20">
        <v>73</v>
      </c>
      <c r="E20" s="35">
        <v>6</v>
      </c>
      <c r="F20" s="135">
        <v>3</v>
      </c>
      <c r="G20" s="35">
        <v>3</v>
      </c>
      <c r="H20" s="27">
        <v>21</v>
      </c>
      <c r="I20" s="27">
        <v>15</v>
      </c>
      <c r="J20" s="27">
        <v>6</v>
      </c>
      <c r="K20" s="137">
        <v>0</v>
      </c>
      <c r="L20" s="137">
        <v>0</v>
      </c>
      <c r="M20" s="137">
        <v>0</v>
      </c>
      <c r="N20" s="27">
        <v>39</v>
      </c>
      <c r="O20" s="27">
        <v>8</v>
      </c>
      <c r="P20" s="27">
        <v>31</v>
      </c>
      <c r="Q20" s="27">
        <v>59</v>
      </c>
      <c r="R20" s="27">
        <v>26</v>
      </c>
      <c r="S20" s="27">
        <v>33</v>
      </c>
    </row>
    <row r="21" spans="1:19">
      <c r="A21" s="229" t="s">
        <v>298</v>
      </c>
      <c r="B21" s="17">
        <v>132</v>
      </c>
      <c r="C21">
        <v>57</v>
      </c>
      <c r="D21">
        <v>75</v>
      </c>
      <c r="E21" s="35">
        <v>13</v>
      </c>
      <c r="F21" s="135">
        <v>8</v>
      </c>
      <c r="G21" s="135">
        <v>5</v>
      </c>
      <c r="H21" s="27">
        <v>35</v>
      </c>
      <c r="I21" s="27">
        <v>25</v>
      </c>
      <c r="J21" s="27">
        <v>10</v>
      </c>
      <c r="K21" s="137">
        <v>0</v>
      </c>
      <c r="L21" s="137">
        <v>0</v>
      </c>
      <c r="M21" s="137">
        <v>0</v>
      </c>
      <c r="N21" s="27">
        <v>41</v>
      </c>
      <c r="O21" s="27">
        <v>9</v>
      </c>
      <c r="P21" s="27">
        <v>32</v>
      </c>
      <c r="Q21" s="27">
        <v>43</v>
      </c>
      <c r="R21" s="27">
        <v>15</v>
      </c>
      <c r="S21" s="27">
        <v>28</v>
      </c>
    </row>
    <row r="22" spans="1:19">
      <c r="A22" s="323" t="s">
        <v>334</v>
      </c>
      <c r="B22" s="323"/>
      <c r="C22" s="323"/>
      <c r="D22" s="323"/>
      <c r="E22" s="323"/>
      <c r="F22" s="323"/>
      <c r="G22" s="323"/>
      <c r="H22" s="323"/>
      <c r="I22" s="323"/>
      <c r="J22" s="323"/>
      <c r="K22" s="323"/>
      <c r="L22" s="323"/>
      <c r="M22" s="323"/>
      <c r="N22" s="323"/>
      <c r="O22" s="323"/>
      <c r="P22" s="323"/>
      <c r="Q22" s="323"/>
      <c r="R22" s="323"/>
      <c r="S22" s="323"/>
    </row>
    <row r="23" spans="1:19">
      <c r="A23" s="344"/>
      <c r="B23" s="344"/>
      <c r="C23" s="344"/>
      <c r="D23" s="344"/>
      <c r="E23" s="344"/>
      <c r="F23" s="344"/>
      <c r="G23" s="344"/>
      <c r="H23" s="344"/>
      <c r="I23" s="344"/>
      <c r="J23" s="344"/>
      <c r="K23" s="344"/>
      <c r="L23" s="344"/>
      <c r="M23" s="344"/>
      <c r="N23" s="344"/>
      <c r="O23" s="344"/>
      <c r="P23" s="344"/>
      <c r="Q23" s="344"/>
      <c r="R23" s="344"/>
      <c r="S23" s="344"/>
    </row>
    <row r="24" spans="1:19">
      <c r="A24" s="249" t="s">
        <v>175</v>
      </c>
      <c r="B24" s="246"/>
      <c r="C24" s="246"/>
      <c r="D24" s="246"/>
      <c r="E24" s="246"/>
      <c r="F24" s="246"/>
      <c r="G24" s="246"/>
      <c r="H24" s="246"/>
      <c r="I24" s="246"/>
      <c r="J24" s="246"/>
      <c r="K24" s="246"/>
      <c r="L24" s="246"/>
      <c r="M24" s="246"/>
      <c r="N24" s="246"/>
      <c r="O24" s="246"/>
      <c r="P24" s="246"/>
      <c r="Q24" s="246"/>
      <c r="R24" s="246"/>
      <c r="S24" s="246"/>
    </row>
    <row r="25" spans="1:19" ht="25.5" customHeight="1">
      <c r="A25" s="241" t="s">
        <v>302</v>
      </c>
      <c r="B25" s="253"/>
      <c r="C25" s="253"/>
      <c r="D25" s="253"/>
      <c r="E25" s="253"/>
      <c r="F25" s="253"/>
      <c r="G25" s="253"/>
      <c r="H25" s="253"/>
      <c r="I25" s="253"/>
      <c r="J25" s="253"/>
      <c r="K25" s="253"/>
      <c r="L25" s="253"/>
      <c r="M25" s="253"/>
      <c r="N25" s="253"/>
      <c r="O25" s="253"/>
      <c r="P25" s="253"/>
      <c r="Q25" s="253"/>
      <c r="R25" s="253"/>
      <c r="S25" s="253"/>
    </row>
    <row r="26" spans="1:19" ht="25.5" customHeight="1">
      <c r="A26" s="254" t="s">
        <v>246</v>
      </c>
      <c r="B26" s="255"/>
      <c r="C26" s="255"/>
      <c r="D26" s="255"/>
      <c r="E26" s="255"/>
      <c r="F26" s="255"/>
      <c r="G26" s="255"/>
      <c r="H26" s="255"/>
      <c r="I26" s="255"/>
      <c r="J26" s="255"/>
      <c r="K26" s="255"/>
      <c r="L26" s="255"/>
      <c r="M26" s="255"/>
      <c r="N26" s="255"/>
      <c r="O26" s="255"/>
      <c r="P26" s="255"/>
      <c r="Q26" s="255"/>
      <c r="R26" s="255"/>
      <c r="S26" s="255"/>
    </row>
    <row r="27" spans="1:19" ht="25.5" customHeight="1">
      <c r="A27" s="254" t="s">
        <v>247</v>
      </c>
      <c r="B27" s="255"/>
      <c r="C27" s="255"/>
      <c r="D27" s="255"/>
      <c r="E27" s="255"/>
      <c r="F27" s="255"/>
      <c r="G27" s="255"/>
      <c r="H27" s="255"/>
      <c r="I27" s="255"/>
      <c r="J27" s="255"/>
      <c r="K27" s="255"/>
      <c r="L27" s="255"/>
      <c r="M27" s="255"/>
      <c r="N27" s="255"/>
      <c r="O27" s="255"/>
      <c r="P27" s="255"/>
      <c r="Q27" s="255"/>
      <c r="R27" s="255"/>
      <c r="S27" s="255"/>
    </row>
  </sheetData>
  <mergeCells count="15">
    <mergeCell ref="A25:S25"/>
    <mergeCell ref="Q3:S3"/>
    <mergeCell ref="A27:S27"/>
    <mergeCell ref="A24:S24"/>
    <mergeCell ref="A1:S1"/>
    <mergeCell ref="A2:S2"/>
    <mergeCell ref="G3:K3"/>
    <mergeCell ref="E4:G4"/>
    <mergeCell ref="K4:M4"/>
    <mergeCell ref="N4:P4"/>
    <mergeCell ref="Q4:S4"/>
    <mergeCell ref="A26:S26"/>
    <mergeCell ref="H4:J4"/>
    <mergeCell ref="B4:D4"/>
    <mergeCell ref="A22:S22"/>
  </mergeCells>
  <phoneticPr fontId="3" type="noConversion"/>
  <pageMargins left="0.78740157499999996" right="0.78740157499999996" top="0.984251969" bottom="0.984251969" header="0.4921259845" footer="0.4921259845"/>
  <pageSetup paperSize="9" scale="95"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79998168889431442"/>
    <pageSetUpPr fitToPage="1"/>
  </sheetPr>
  <dimension ref="A1:S25"/>
  <sheetViews>
    <sheetView zoomScaleNormal="100" workbookViewId="0">
      <selection activeCell="A66" sqref="A66"/>
    </sheetView>
  </sheetViews>
  <sheetFormatPr baseColWidth="10" defaultRowHeight="12.75"/>
  <cols>
    <col min="1" max="1" width="9.7109375" customWidth="1"/>
    <col min="2" max="3" width="9.140625" customWidth="1"/>
    <col min="4" max="4" width="7.7109375" customWidth="1"/>
    <col min="5" max="5" width="3.42578125" customWidth="1"/>
    <col min="6" max="6" width="12.5703125" customWidth="1"/>
    <col min="7" max="7" width="9.7109375" customWidth="1"/>
    <col min="8" max="8" width="11.28515625" customWidth="1"/>
    <col min="9" max="9" width="12.140625" customWidth="1"/>
    <col min="10" max="10" width="4" customWidth="1"/>
    <col min="11" max="11" width="9" customWidth="1"/>
    <col min="12" max="13" width="13.7109375" customWidth="1"/>
  </cols>
  <sheetData>
    <row r="1" spans="1:13" ht="15.75">
      <c r="A1" s="273" t="s">
        <v>39</v>
      </c>
      <c r="B1" s="273"/>
      <c r="C1" s="273"/>
      <c r="D1" s="273"/>
      <c r="E1" s="273"/>
      <c r="F1" s="255"/>
      <c r="G1" s="255"/>
      <c r="H1" s="255"/>
      <c r="I1" s="255"/>
      <c r="J1" s="255"/>
      <c r="K1" s="246"/>
      <c r="L1" s="246"/>
      <c r="M1" s="246"/>
    </row>
    <row r="2" spans="1:13">
      <c r="A2" s="251" t="s">
        <v>257</v>
      </c>
      <c r="B2" s="252"/>
      <c r="C2" s="252"/>
      <c r="D2" s="252"/>
      <c r="E2" s="252"/>
      <c r="F2" s="252"/>
      <c r="G2" s="252"/>
      <c r="H2" s="252"/>
      <c r="I2" s="252"/>
      <c r="J2" s="252"/>
      <c r="K2" s="252"/>
      <c r="L2" s="252"/>
      <c r="M2" s="252"/>
    </row>
    <row r="3" spans="1:13">
      <c r="M3" s="1" t="s">
        <v>143</v>
      </c>
    </row>
    <row r="4" spans="1:13">
      <c r="B4" s="269" t="s">
        <v>18</v>
      </c>
      <c r="C4" s="269"/>
      <c r="D4" s="274"/>
      <c r="E4" s="277" t="s">
        <v>6</v>
      </c>
      <c r="F4" s="278"/>
      <c r="G4" s="278"/>
      <c r="H4" s="278"/>
      <c r="I4" s="121"/>
      <c r="J4" s="66"/>
      <c r="K4" s="275" t="s">
        <v>188</v>
      </c>
      <c r="L4" s="275"/>
      <c r="M4" s="275"/>
    </row>
    <row r="5" spans="1:13" ht="25.5">
      <c r="A5" s="5"/>
      <c r="B5" s="116" t="s">
        <v>282</v>
      </c>
      <c r="C5" s="220" t="s">
        <v>21</v>
      </c>
      <c r="D5" s="219" t="s">
        <v>20</v>
      </c>
      <c r="E5" s="276" t="s">
        <v>146</v>
      </c>
      <c r="F5" s="276"/>
      <c r="G5" s="116" t="s">
        <v>7</v>
      </c>
      <c r="H5" s="116" t="s">
        <v>8</v>
      </c>
      <c r="I5" s="122" t="s">
        <v>105</v>
      </c>
      <c r="J5" s="59"/>
      <c r="K5" s="58" t="s">
        <v>282</v>
      </c>
      <c r="L5" s="59" t="s">
        <v>75</v>
      </c>
      <c r="M5" s="59" t="s">
        <v>76</v>
      </c>
    </row>
    <row r="6" spans="1:13">
      <c r="A6" s="168">
        <v>2005</v>
      </c>
      <c r="B6" s="14">
        <v>20</v>
      </c>
      <c r="C6" s="5">
        <v>13</v>
      </c>
      <c r="D6" s="117">
        <v>7</v>
      </c>
      <c r="E6" s="4"/>
      <c r="F6" s="18">
        <v>10722</v>
      </c>
      <c r="G6" s="4">
        <v>809</v>
      </c>
      <c r="H6" s="4">
        <v>11437</v>
      </c>
      <c r="I6" s="117">
        <v>13</v>
      </c>
      <c r="J6" s="4"/>
      <c r="K6" s="14">
        <v>2336</v>
      </c>
      <c r="L6" s="4">
        <v>532</v>
      </c>
      <c r="M6" s="4">
        <v>1804</v>
      </c>
    </row>
    <row r="7" spans="1:13">
      <c r="A7" s="40">
        <v>2006</v>
      </c>
      <c r="B7" s="17">
        <v>20</v>
      </c>
      <c r="C7" s="5">
        <v>13</v>
      </c>
      <c r="D7" s="118">
        <v>7</v>
      </c>
      <c r="E7" s="5"/>
      <c r="F7" s="35">
        <v>10567</v>
      </c>
      <c r="G7" s="5">
        <v>811</v>
      </c>
      <c r="H7" s="5">
        <v>11953</v>
      </c>
      <c r="I7" s="118">
        <v>12</v>
      </c>
      <c r="K7" s="6">
        <v>2555</v>
      </c>
      <c r="L7">
        <v>541</v>
      </c>
      <c r="M7">
        <v>2014</v>
      </c>
    </row>
    <row r="8" spans="1:13">
      <c r="A8" s="40">
        <v>2007</v>
      </c>
      <c r="B8" s="17">
        <v>20</v>
      </c>
      <c r="C8" s="5">
        <v>17</v>
      </c>
      <c r="D8" s="118">
        <v>3</v>
      </c>
      <c r="E8" s="5"/>
      <c r="F8" s="35">
        <v>12623</v>
      </c>
      <c r="G8" s="5">
        <v>1012</v>
      </c>
      <c r="H8" s="5">
        <v>15709</v>
      </c>
      <c r="I8" s="118">
        <v>11</v>
      </c>
      <c r="K8" s="6">
        <v>2555</v>
      </c>
      <c r="L8">
        <v>522</v>
      </c>
      <c r="M8">
        <v>2033</v>
      </c>
    </row>
    <row r="9" spans="1:13">
      <c r="A9" s="40">
        <v>2008</v>
      </c>
      <c r="B9" s="17">
        <v>18</v>
      </c>
      <c r="C9" s="5">
        <v>13</v>
      </c>
      <c r="D9" s="118">
        <v>5</v>
      </c>
      <c r="E9" s="5"/>
      <c r="F9" s="35">
        <v>10742</v>
      </c>
      <c r="G9" s="5">
        <v>855</v>
      </c>
      <c r="H9" s="5">
        <v>11753</v>
      </c>
      <c r="I9" s="118">
        <v>9</v>
      </c>
      <c r="K9" s="6">
        <v>2370</v>
      </c>
      <c r="L9">
        <v>560</v>
      </c>
      <c r="M9">
        <v>1863</v>
      </c>
    </row>
    <row r="10" spans="1:13">
      <c r="A10" s="40">
        <v>2009</v>
      </c>
      <c r="B10" s="17">
        <v>20</v>
      </c>
      <c r="C10" s="5">
        <v>15</v>
      </c>
      <c r="D10" s="118">
        <v>5</v>
      </c>
      <c r="E10" s="5"/>
      <c r="F10" s="35">
        <v>11886</v>
      </c>
      <c r="G10" s="5">
        <v>863</v>
      </c>
      <c r="H10" s="5">
        <v>10096</v>
      </c>
      <c r="I10" s="118">
        <v>8</v>
      </c>
      <c r="K10" s="6">
        <v>2653</v>
      </c>
      <c r="L10">
        <v>602</v>
      </c>
      <c r="M10">
        <v>2051</v>
      </c>
    </row>
    <row r="11" spans="1:13">
      <c r="A11" s="40">
        <v>2010</v>
      </c>
      <c r="B11" s="17">
        <v>20</v>
      </c>
      <c r="C11" s="5">
        <v>12</v>
      </c>
      <c r="D11" s="118">
        <v>8</v>
      </c>
      <c r="E11" s="5"/>
      <c r="F11" s="35">
        <v>11154</v>
      </c>
      <c r="G11" s="5">
        <v>859</v>
      </c>
      <c r="H11" s="5">
        <v>9922</v>
      </c>
      <c r="I11" s="119">
        <v>8</v>
      </c>
      <c r="J11" s="19"/>
      <c r="K11" s="6">
        <v>2744</v>
      </c>
      <c r="L11" s="19">
        <v>591</v>
      </c>
      <c r="M11" s="19">
        <v>2153</v>
      </c>
    </row>
    <row r="12" spans="1:13">
      <c r="A12" s="40">
        <v>2011</v>
      </c>
      <c r="B12" s="17">
        <v>19</v>
      </c>
      <c r="C12" s="5">
        <v>18</v>
      </c>
      <c r="D12" s="118">
        <v>1</v>
      </c>
      <c r="E12" s="5"/>
      <c r="F12" s="35">
        <v>10402</v>
      </c>
      <c r="G12" s="35">
        <v>865</v>
      </c>
      <c r="H12" s="35">
        <v>10382</v>
      </c>
      <c r="I12" s="119">
        <v>8</v>
      </c>
      <c r="J12" s="19"/>
      <c r="K12" s="6">
        <v>2687</v>
      </c>
      <c r="L12" s="19">
        <v>596</v>
      </c>
      <c r="M12" s="19">
        <v>2091</v>
      </c>
    </row>
    <row r="13" spans="1:13">
      <c r="A13" s="40">
        <v>2012</v>
      </c>
      <c r="B13" s="17">
        <v>19</v>
      </c>
      <c r="C13" s="35">
        <v>14</v>
      </c>
      <c r="D13" s="119">
        <v>5</v>
      </c>
      <c r="E13" s="35"/>
      <c r="F13" s="35">
        <v>10264</v>
      </c>
      <c r="G13" s="35">
        <v>787</v>
      </c>
      <c r="H13" s="35">
        <v>8023</v>
      </c>
      <c r="I13" s="119">
        <v>7</v>
      </c>
      <c r="J13" s="19"/>
      <c r="K13" s="6">
        <v>2699</v>
      </c>
      <c r="L13" s="35">
        <v>598</v>
      </c>
      <c r="M13" s="35">
        <v>2101</v>
      </c>
    </row>
    <row r="14" spans="1:13">
      <c r="A14" s="40">
        <v>2013</v>
      </c>
      <c r="B14" s="17">
        <v>16</v>
      </c>
      <c r="C14" s="35">
        <v>12</v>
      </c>
      <c r="D14" s="119">
        <v>4</v>
      </c>
      <c r="E14" s="35"/>
      <c r="F14" s="35">
        <v>10808</v>
      </c>
      <c r="G14" s="35">
        <v>816</v>
      </c>
      <c r="H14" s="35">
        <v>8334</v>
      </c>
      <c r="I14" s="119">
        <v>7</v>
      </c>
      <c r="J14" s="19"/>
      <c r="K14" s="6">
        <v>2614</v>
      </c>
      <c r="L14" s="35">
        <f>503+166</f>
        <v>669</v>
      </c>
      <c r="M14">
        <f>1535+410</f>
        <v>1945</v>
      </c>
    </row>
    <row r="15" spans="1:13">
      <c r="A15" s="40">
        <v>2014</v>
      </c>
      <c r="B15" s="17">
        <v>18</v>
      </c>
      <c r="C15" s="35">
        <v>16</v>
      </c>
      <c r="D15" s="119">
        <v>2</v>
      </c>
      <c r="E15" s="35"/>
      <c r="F15" s="35">
        <v>12250</v>
      </c>
      <c r="G15" s="35">
        <v>884</v>
      </c>
      <c r="H15" s="35">
        <v>8241</v>
      </c>
      <c r="I15" s="119">
        <v>7</v>
      </c>
      <c r="J15" s="19"/>
      <c r="K15" s="6">
        <f>1904+471</f>
        <v>2375</v>
      </c>
      <c r="L15" s="35">
        <f>475+103</f>
        <v>578</v>
      </c>
      <c r="M15">
        <f>1429+368</f>
        <v>1797</v>
      </c>
    </row>
    <row r="16" spans="1:13">
      <c r="A16" s="40">
        <v>2015</v>
      </c>
      <c r="B16" s="17">
        <v>21</v>
      </c>
      <c r="C16" s="35">
        <v>9</v>
      </c>
      <c r="D16" s="119">
        <v>12</v>
      </c>
      <c r="E16" s="35"/>
      <c r="F16" s="35">
        <v>12682</v>
      </c>
      <c r="G16" s="35">
        <v>911</v>
      </c>
      <c r="H16" s="35">
        <v>8391</v>
      </c>
      <c r="I16" s="119">
        <v>8</v>
      </c>
      <c r="J16" s="19"/>
      <c r="K16" s="6">
        <v>2571</v>
      </c>
      <c r="L16" s="35">
        <v>644</v>
      </c>
      <c r="M16">
        <v>1927</v>
      </c>
    </row>
    <row r="17" spans="1:19">
      <c r="A17" s="194">
        <v>2016</v>
      </c>
      <c r="B17" s="102">
        <v>19</v>
      </c>
      <c r="C17" s="191">
        <v>16</v>
      </c>
      <c r="D17" s="192">
        <v>3</v>
      </c>
      <c r="E17" s="35"/>
      <c r="F17" s="35">
        <v>11912</v>
      </c>
      <c r="G17" s="35">
        <v>886</v>
      </c>
      <c r="H17" s="35">
        <v>8541</v>
      </c>
      <c r="I17" s="119">
        <v>8</v>
      </c>
      <c r="J17" s="141"/>
      <c r="K17" s="6">
        <v>2322</v>
      </c>
      <c r="L17" s="35">
        <v>662</v>
      </c>
      <c r="M17">
        <v>1660</v>
      </c>
    </row>
    <row r="18" spans="1:19">
      <c r="A18" s="194">
        <v>2017</v>
      </c>
      <c r="B18" s="102">
        <v>18</v>
      </c>
      <c r="C18" s="191">
        <v>14</v>
      </c>
      <c r="D18" s="192">
        <v>4</v>
      </c>
      <c r="E18" s="35"/>
      <c r="F18" s="128">
        <v>14164</v>
      </c>
      <c r="G18" s="128">
        <v>1035</v>
      </c>
      <c r="H18" s="128">
        <v>8968</v>
      </c>
      <c r="I18" s="119">
        <v>8</v>
      </c>
      <c r="J18" s="141"/>
      <c r="K18" s="6">
        <v>2620</v>
      </c>
      <c r="L18" s="35">
        <v>772</v>
      </c>
      <c r="M18" s="19">
        <v>1848</v>
      </c>
    </row>
    <row r="19" spans="1:19">
      <c r="A19" s="194">
        <v>2018</v>
      </c>
      <c r="B19" s="102">
        <v>32</v>
      </c>
      <c r="C19" s="191">
        <v>18</v>
      </c>
      <c r="D19" s="192">
        <v>14</v>
      </c>
      <c r="E19" s="35"/>
      <c r="F19" s="103">
        <v>13978</v>
      </c>
      <c r="G19" s="103">
        <v>1037</v>
      </c>
      <c r="H19" s="103">
        <v>8702</v>
      </c>
      <c r="I19" s="119">
        <v>8</v>
      </c>
      <c r="J19" s="141"/>
      <c r="K19" s="6">
        <v>2305</v>
      </c>
      <c r="L19" s="35">
        <v>729</v>
      </c>
      <c r="M19" s="19">
        <v>1576</v>
      </c>
    </row>
    <row r="20" spans="1:19">
      <c r="A20" s="194">
        <v>2019</v>
      </c>
      <c r="B20" s="102">
        <v>31</v>
      </c>
      <c r="C20" s="191">
        <v>20</v>
      </c>
      <c r="D20" s="192">
        <v>11</v>
      </c>
      <c r="E20" s="35"/>
      <c r="F20" s="103">
        <v>14896</v>
      </c>
      <c r="G20" s="103">
        <v>1098</v>
      </c>
      <c r="H20" s="103">
        <v>9056</v>
      </c>
      <c r="I20" s="119">
        <v>8</v>
      </c>
      <c r="J20" s="141"/>
      <c r="K20" s="6">
        <v>2216</v>
      </c>
      <c r="L20" s="35">
        <v>663</v>
      </c>
      <c r="M20" s="35">
        <v>1553</v>
      </c>
    </row>
    <row r="21" spans="1:19">
      <c r="A21" s="194">
        <v>2020</v>
      </c>
      <c r="B21" s="102">
        <v>34</v>
      </c>
      <c r="C21" s="191">
        <v>26</v>
      </c>
      <c r="D21" s="192">
        <v>8</v>
      </c>
      <c r="E21" s="35"/>
      <c r="F21" s="103">
        <v>7145</v>
      </c>
      <c r="G21" s="103">
        <v>703</v>
      </c>
      <c r="H21" s="103">
        <v>6291</v>
      </c>
      <c r="I21" s="119">
        <v>8</v>
      </c>
      <c r="J21" s="141"/>
      <c r="K21" s="6">
        <v>2185</v>
      </c>
      <c r="L21" s="35">
        <v>666</v>
      </c>
      <c r="M21" s="35">
        <v>1519</v>
      </c>
    </row>
    <row r="22" spans="1:19">
      <c r="A22" s="323" t="s">
        <v>334</v>
      </c>
      <c r="B22" s="323"/>
      <c r="C22" s="323"/>
      <c r="D22" s="323"/>
      <c r="E22" s="323"/>
      <c r="F22" s="323"/>
      <c r="G22" s="323"/>
      <c r="H22" s="323"/>
      <c r="I22" s="323"/>
      <c r="J22" s="323"/>
      <c r="K22" s="323"/>
      <c r="L22" s="323"/>
      <c r="M22" s="323"/>
      <c r="N22" s="345"/>
      <c r="O22" s="345"/>
      <c r="P22" s="345"/>
      <c r="Q22" s="345"/>
      <c r="R22" s="345"/>
      <c r="S22" s="345"/>
    </row>
    <row r="23" spans="1:19">
      <c r="A23" s="344"/>
      <c r="B23" s="344"/>
      <c r="C23" s="344"/>
      <c r="D23" s="344"/>
      <c r="E23" s="344"/>
      <c r="F23" s="344"/>
      <c r="G23" s="344"/>
      <c r="H23" s="344"/>
      <c r="I23" s="344"/>
      <c r="J23" s="344"/>
      <c r="K23" s="344"/>
      <c r="L23" s="344"/>
      <c r="M23" s="344"/>
      <c r="N23" s="345"/>
      <c r="O23" s="345"/>
      <c r="P23" s="345"/>
      <c r="Q23" s="345"/>
      <c r="R23" s="345"/>
      <c r="S23" s="345"/>
    </row>
    <row r="24" spans="1:19">
      <c r="A24" s="262" t="s">
        <v>80</v>
      </c>
      <c r="B24" s="262"/>
      <c r="C24" s="262"/>
      <c r="D24" s="262"/>
      <c r="E24" s="262"/>
      <c r="F24" s="262"/>
      <c r="G24" s="262"/>
      <c r="H24" s="262"/>
      <c r="I24" s="262"/>
      <c r="J24" s="262"/>
      <c r="K24" s="262"/>
      <c r="L24" s="262"/>
      <c r="M24" s="262"/>
    </row>
    <row r="25" spans="1:19" ht="38.25" customHeight="1">
      <c r="A25" s="255" t="s">
        <v>130</v>
      </c>
      <c r="B25" s="255"/>
      <c r="C25" s="255"/>
      <c r="D25" s="255"/>
      <c r="E25" s="255"/>
      <c r="F25" s="255"/>
      <c r="G25" s="255"/>
      <c r="H25" s="255"/>
      <c r="I25" s="255"/>
      <c r="J25" s="255"/>
      <c r="K25" s="255"/>
      <c r="L25" s="255"/>
      <c r="M25" s="255"/>
    </row>
  </sheetData>
  <mergeCells count="9">
    <mergeCell ref="A1:M1"/>
    <mergeCell ref="A25:M25"/>
    <mergeCell ref="B4:D4"/>
    <mergeCell ref="K4:M4"/>
    <mergeCell ref="A24:M24"/>
    <mergeCell ref="A2:M2"/>
    <mergeCell ref="E5:F5"/>
    <mergeCell ref="E4:H4"/>
    <mergeCell ref="A22:M22"/>
  </mergeCells>
  <phoneticPr fontId="3" type="noConversion"/>
  <pageMargins left="0.78740157499999996" right="0.78740157499999996" top="0.984251969" bottom="0.984251969" header="0.4921259845" footer="0.4921259845"/>
  <pageSetup paperSize="9" scale="71"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28</vt:i4>
      </vt:variant>
      <vt:variant>
        <vt:lpstr>Benannte Bereiche</vt:lpstr>
      </vt:variant>
      <vt:variant>
        <vt:i4>31</vt:i4>
      </vt:variant>
    </vt:vector>
  </HeadingPairs>
  <TitlesOfParts>
    <vt:vector size="59" baseType="lpstr">
      <vt:lpstr>Titel</vt:lpstr>
      <vt:lpstr>Tab_9_1_1</vt:lpstr>
      <vt:lpstr>Tab_9_1_2</vt:lpstr>
      <vt:lpstr>Tab_9_1_3</vt:lpstr>
      <vt:lpstr>Tab_9_1_4</vt:lpstr>
      <vt:lpstr>Tab_9_2</vt:lpstr>
      <vt:lpstr>Tab_9_3_1</vt:lpstr>
      <vt:lpstr>Tab_9_3_2</vt:lpstr>
      <vt:lpstr>Tab_9_3_3</vt:lpstr>
      <vt:lpstr>Tab_9_4_1</vt:lpstr>
      <vt:lpstr>Tab_9_4_2</vt:lpstr>
      <vt:lpstr>Tab_9_4_3</vt:lpstr>
      <vt:lpstr>Tab_9_4_4</vt:lpstr>
      <vt:lpstr>Tab_9_4_5</vt:lpstr>
      <vt:lpstr>Tab_9_4_6</vt:lpstr>
      <vt:lpstr>Tab_9_4_7</vt:lpstr>
      <vt:lpstr>Tab_9_4_8</vt:lpstr>
      <vt:lpstr>Tab_9_5_1</vt:lpstr>
      <vt:lpstr>Tab_9_5_2</vt:lpstr>
      <vt:lpstr>Tab_9_6_1</vt:lpstr>
      <vt:lpstr>Tab_9_6_2</vt:lpstr>
      <vt:lpstr>Tab_9_6_3</vt:lpstr>
      <vt:lpstr>Tab_9_6_4</vt:lpstr>
      <vt:lpstr>Tab_9_6_5</vt:lpstr>
      <vt:lpstr>Tab_9_6_6</vt:lpstr>
      <vt:lpstr>Tab_9_7_1</vt:lpstr>
      <vt:lpstr>Tab_9_7_2</vt:lpstr>
      <vt:lpstr>Tab_9_7_3</vt:lpstr>
      <vt:lpstr>Tab_9_1_1!Druckbereich</vt:lpstr>
      <vt:lpstr>Tab_9_1_2!Druckbereich</vt:lpstr>
      <vt:lpstr>Tab_9_1_3!Druckbereich</vt:lpstr>
      <vt:lpstr>Tab_9_1_4!Druckbereich</vt:lpstr>
      <vt:lpstr>Tab_9_2!Druckbereich</vt:lpstr>
      <vt:lpstr>Tab_9_3_1!Druckbereich</vt:lpstr>
      <vt:lpstr>Tab_9_3_2!Druckbereich</vt:lpstr>
      <vt:lpstr>Tab_9_3_3!Druckbereich</vt:lpstr>
      <vt:lpstr>Tab_9_4_1!Druckbereich</vt:lpstr>
      <vt:lpstr>Tab_9_4_2!Druckbereich</vt:lpstr>
      <vt:lpstr>Tab_9_4_3!Druckbereich</vt:lpstr>
      <vt:lpstr>Tab_9_4_4!Druckbereich</vt:lpstr>
      <vt:lpstr>Tab_9_4_5!Druckbereich</vt:lpstr>
      <vt:lpstr>Tab_9_4_6!Druckbereich</vt:lpstr>
      <vt:lpstr>Tab_9_4_7!Druckbereich</vt:lpstr>
      <vt:lpstr>Tab_9_4_8!Druckbereich</vt:lpstr>
      <vt:lpstr>Tab_9_5_1!Druckbereich</vt:lpstr>
      <vt:lpstr>Tab_9_5_2!Druckbereich</vt:lpstr>
      <vt:lpstr>Tab_9_6_1!Druckbereich</vt:lpstr>
      <vt:lpstr>Tab_9_6_2!Druckbereich</vt:lpstr>
      <vt:lpstr>Tab_9_6_3!Druckbereich</vt:lpstr>
      <vt:lpstr>Tab_9_6_4!Druckbereich</vt:lpstr>
      <vt:lpstr>Tab_9_6_5!Druckbereich</vt:lpstr>
      <vt:lpstr>Tab_9_6_6!Druckbereich</vt:lpstr>
      <vt:lpstr>Tab_9_7_1!Druckbereich</vt:lpstr>
      <vt:lpstr>Tab_9_7_2!Druckbereich</vt:lpstr>
      <vt:lpstr>Tab_9_7_3!Druckbereich</vt:lpstr>
      <vt:lpstr>Tab_9_6_1!Drucktitel</vt:lpstr>
      <vt:lpstr>Tab_9_6_2!Drucktitel</vt:lpstr>
      <vt:lpstr>Tab_9_6_3!Drucktitel</vt:lpstr>
      <vt:lpstr>Tab_9_6_4!Drucktitel</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frfr</dc:creator>
  <cp:lastModifiedBy>Beusch Florian</cp:lastModifiedBy>
  <cp:lastPrinted>2020-02-11T13:10:51Z</cp:lastPrinted>
  <dcterms:created xsi:type="dcterms:W3CDTF">2010-07-15T08:51:52Z</dcterms:created>
  <dcterms:modified xsi:type="dcterms:W3CDTF">2022-02-25T15:15:49Z</dcterms:modified>
</cp:coreProperties>
</file>