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24226"/>
  <mc:AlternateContent xmlns:mc="http://schemas.openxmlformats.org/markup-compatibility/2006">
    <mc:Choice Requires="x15">
      <x15ac:absPath xmlns:x15ac="http://schemas.microsoft.com/office/spreadsheetml/2010/11/ac" url="G:\A Statistiken\Bildungsstatistik\Archiv\Publikation\2019-20\Publikation\konvertiert_20230825\"/>
    </mc:Choice>
  </mc:AlternateContent>
  <xr:revisionPtr revIDLastSave="0" documentId="8_{48832862-47D9-44C9-9B17-75363D533D57}" xr6:coauthVersionLast="36" xr6:coauthVersionMax="36" xr10:uidLastSave="{00000000-0000-0000-0000-000000000000}"/>
  <bookViews>
    <workbookView xWindow="13140" yWindow="480" windowWidth="15252" windowHeight="9432" tabRatio="951" activeTab="9"/>
  </bookViews>
  <sheets>
    <sheet name="Titel" sheetId="6" r:id="rId1"/>
    <sheet name="Tab_9_1_1" sheetId="7" r:id="rId2"/>
    <sheet name="Tab_9_1_2" sheetId="28" r:id="rId3"/>
    <sheet name="Tab_9_1_3" sheetId="8" r:id="rId4"/>
    <sheet name="Tab_9_1_4" sheetId="9" r:id="rId5"/>
    <sheet name="Tab_9_2" sheetId="10" r:id="rId6"/>
    <sheet name="Tab_9_3_1" sheetId="16" r:id="rId7"/>
    <sheet name="Tab_9_3_2" sheetId="29" r:id="rId8"/>
    <sheet name="Tab_9_3_3" sheetId="15" r:id="rId9"/>
    <sheet name="Tab_9_4_1" sheetId="13" r:id="rId10"/>
    <sheet name="Tab_9_4_2" sheetId="23" r:id="rId11"/>
    <sheet name="Tab_9_4_3" sheetId="11" r:id="rId12"/>
    <sheet name="Tab_9_4_4" sheetId="24" r:id="rId13"/>
    <sheet name="Tab_9_4_5" sheetId="12" r:id="rId14"/>
    <sheet name="Tab_9_4_6" sheetId="25" r:id="rId15"/>
    <sheet name="Tab_9_4_7" sheetId="14" r:id="rId16"/>
    <sheet name="Tab_9_4_8" sheetId="26" r:id="rId17"/>
    <sheet name="Tab_9_5_1" sheetId="18" r:id="rId18"/>
    <sheet name="Tab_9_5_2" sheetId="19" r:id="rId19"/>
    <sheet name="Tab_9_6_1" sheetId="20" r:id="rId20"/>
    <sheet name="Tab_9_6_2" sheetId="30" r:id="rId21"/>
    <sheet name="Tab_9_6_3" sheetId="27" r:id="rId22"/>
    <sheet name="Tab_9_6_4" sheetId="31" r:id="rId23"/>
    <sheet name="Tab_9_6_5" sheetId="22" r:id="rId24"/>
    <sheet name="Tab_9_6_6" sheetId="32" r:id="rId25"/>
    <sheet name="Tab_9_7_1" sheetId="1" r:id="rId26"/>
    <sheet name="Tab_9_7_2" sheetId="2" r:id="rId27"/>
    <sheet name="Tab_9_7_3" sheetId="3" r:id="rId28"/>
  </sheets>
  <definedNames>
    <definedName name="_xlnm.Print_Area" localSheetId="1">Tab_9_1_1!$A$1:$I$48</definedName>
    <definedName name="_xlnm.Print_Area" localSheetId="2">Tab_9_1_2!$A$1:$F$21</definedName>
    <definedName name="_xlnm.Print_Area" localSheetId="3">Tab_9_1_3!$A$1:$I$26</definedName>
    <definedName name="_xlnm.Print_Area" localSheetId="4">Tab_9_1_4!$A$1:$J$27</definedName>
    <definedName name="_xlnm.Print_Area" localSheetId="5">Tab_9_2!$A$1:$H$46</definedName>
    <definedName name="_xlnm.Print_Area" localSheetId="6">Tab_9_3_1!$A$1:$L$22</definedName>
    <definedName name="_xlnm.Print_Area" localSheetId="7">Tab_9_3_2!$A$1:$S$25</definedName>
    <definedName name="_xlnm.Print_Area" localSheetId="8">Tab_9_3_3!$A$1:$M$23</definedName>
    <definedName name="_xlnm.Print_Area" localSheetId="9">Tab_9_4_1!$A$1:$H$25</definedName>
    <definedName name="_xlnm.Print_Area" localSheetId="10">Tab_9_4_2!$A$1:$H$25</definedName>
    <definedName name="_xlnm.Print_Area" localSheetId="11">Tab_9_4_3!$A$1:$H$21</definedName>
    <definedName name="_xlnm.Print_Area" localSheetId="12">Tab_9_4_4!$A$1:$L$22</definedName>
    <definedName name="_xlnm.Print_Area" localSheetId="13">Tab_9_4_5!$A$1:$I$24</definedName>
    <definedName name="_xlnm.Print_Area" localSheetId="14">Tab_9_4_6!$A$1:$M$24</definedName>
    <definedName name="_xlnm.Print_Area" localSheetId="15">Tab_9_4_7!$A$1:$I$21</definedName>
    <definedName name="_xlnm.Print_Area" localSheetId="16">Tab_9_4_8!$A$1:$H$26</definedName>
    <definedName name="_xlnm.Print_Area" localSheetId="17">Tab_9_5_1!$A$1:$N$28</definedName>
    <definedName name="_xlnm.Print_Area" localSheetId="18">Tab_9_5_2!$A$1:$I$24</definedName>
    <definedName name="_xlnm.Print_Area" localSheetId="19">Tab_9_6_1!$A$1:$M$19</definedName>
    <definedName name="_xlnm.Print_Area" localSheetId="20">Tab_9_6_2!$A$1:$M$19</definedName>
    <definedName name="_xlnm.Print_Area" localSheetId="21">Tab_9_6_3!$A$1:$L$21</definedName>
    <definedName name="_xlnm.Print_Area" localSheetId="22">Tab_9_6_4!$A$1:$J$20</definedName>
    <definedName name="_xlnm.Print_Area" localSheetId="23">Tab_9_6_5!$A$1:$N$20</definedName>
    <definedName name="_xlnm.Print_Area" localSheetId="24">Tab_9_6_6!$A$1:$N$20</definedName>
    <definedName name="_xlnm.Print_Area" localSheetId="25">Tab_9_7_1!$A$1:$G$30</definedName>
    <definedName name="_xlnm.Print_Area" localSheetId="26">Tab_9_7_2!$A$1:$I$25</definedName>
    <definedName name="_xlnm.Print_Area" localSheetId="27">Tab_9_7_3!$A$1:$I$24</definedName>
    <definedName name="_xlnm.Print_Titles" localSheetId="19">Tab_9_6_1!$A:$A,Tab_9_6_1!$5:$6</definedName>
    <definedName name="_xlnm.Print_Titles" localSheetId="20">Tab_9_6_2!$A:$A,Tab_9_6_2!$4:$5</definedName>
    <definedName name="_xlnm.Print_Titles" localSheetId="21">Tab_9_6_3!$A:$A,Tab_9_6_3!$4:$4</definedName>
    <definedName name="_xlnm.Print_Titles" localSheetId="22">Tab_9_6_4!$A:$A,Tab_9_6_4!$4:$4</definedName>
  </definedNames>
  <calcPr calcId="191029" fullCalcOnLoad="1"/>
</workbook>
</file>

<file path=xl/calcChain.xml><?xml version="1.0" encoding="utf-8"?>
<calcChain xmlns="http://schemas.openxmlformats.org/spreadsheetml/2006/main">
  <c r="B19" i="1" l="1"/>
  <c r="I12" i="3"/>
  <c r="G12" i="25"/>
  <c r="F12" i="25"/>
  <c r="E12" i="25"/>
  <c r="C12" i="25"/>
  <c r="D12" i="25"/>
  <c r="D11" i="12"/>
  <c r="D12" i="12"/>
  <c r="J13" i="25"/>
  <c r="I13" i="25"/>
  <c r="G13" i="25"/>
  <c r="F13" i="25"/>
  <c r="E13" i="25"/>
  <c r="C13" i="25"/>
  <c r="D13" i="25"/>
  <c r="C8" i="24"/>
  <c r="D8" i="24"/>
  <c r="I8" i="24"/>
  <c r="C10" i="27"/>
  <c r="B12" i="20"/>
  <c r="C16" i="9"/>
  <c r="D16" i="9"/>
  <c r="E9" i="3"/>
  <c r="D9" i="3"/>
  <c r="E8" i="3"/>
  <c r="D8" i="3"/>
  <c r="E7" i="3"/>
  <c r="D7" i="3"/>
  <c r="E6" i="3"/>
  <c r="D6" i="3"/>
  <c r="B17" i="1"/>
  <c r="C9" i="27"/>
  <c r="C8" i="27"/>
  <c r="I14" i="14"/>
  <c r="M15" i="15"/>
  <c r="L15" i="15"/>
  <c r="K15" i="15"/>
  <c r="H36" i="7"/>
  <c r="G36" i="7"/>
  <c r="M14" i="15"/>
  <c r="L14" i="15"/>
  <c r="C7" i="27"/>
  <c r="I13" i="14"/>
  <c r="D15" i="16"/>
  <c r="C15" i="16"/>
  <c r="B15" i="16"/>
  <c r="B35" i="7"/>
  <c r="I12" i="14"/>
  <c r="B34" i="7"/>
  <c r="E7" i="20"/>
  <c r="B7" i="20"/>
  <c r="B8" i="20"/>
  <c r="E8" i="20"/>
  <c r="C5" i="27"/>
  <c r="C6" i="27"/>
  <c r="B33" i="7"/>
  <c r="B11" i="29"/>
  <c r="D11" i="29"/>
  <c r="C11" i="29"/>
  <c r="B25" i="7"/>
  <c r="B26" i="7"/>
  <c r="B27" i="7"/>
  <c r="B28" i="7"/>
  <c r="B29" i="7"/>
  <c r="B30" i="7"/>
  <c r="B31" i="7"/>
  <c r="B32" i="7"/>
  <c r="B24" i="7"/>
  <c r="B8" i="16"/>
  <c r="D8" i="16"/>
  <c r="C8" i="16"/>
  <c r="B9" i="16"/>
  <c r="D9" i="16"/>
  <c r="C9" i="16"/>
  <c r="B10" i="16"/>
  <c r="D10" i="16"/>
  <c r="C10" i="16"/>
  <c r="B11" i="16"/>
  <c r="D11" i="16"/>
  <c r="C11" i="16"/>
  <c r="B12" i="16"/>
  <c r="D12" i="16"/>
  <c r="C12" i="16"/>
  <c r="D7" i="16"/>
  <c r="C7" i="16"/>
  <c r="B7" i="16"/>
</calcChain>
</file>

<file path=xl/sharedStrings.xml><?xml version="1.0" encoding="utf-8"?>
<sst xmlns="http://schemas.openxmlformats.org/spreadsheetml/2006/main" count="857" uniqueCount="308">
  <si>
    <t>Gesamt</t>
  </si>
  <si>
    <t>übriges Personal</t>
  </si>
  <si>
    <t>Total</t>
  </si>
  <si>
    <t>Männer</t>
  </si>
  <si>
    <t>Frauen</t>
  </si>
  <si>
    <t>2009/10</t>
  </si>
  <si>
    <t>Erwachsenenbildung</t>
  </si>
  <si>
    <t>Kurse</t>
  </si>
  <si>
    <t>Lektionen</t>
  </si>
  <si>
    <t>9. Zeitreihen</t>
  </si>
  <si>
    <t>Gymnasiale Ausbildung</t>
  </si>
  <si>
    <t>2000/01</t>
  </si>
  <si>
    <t>1970/71</t>
  </si>
  <si>
    <t>Lehrjahr</t>
  </si>
  <si>
    <t>1.</t>
  </si>
  <si>
    <t>2.</t>
  </si>
  <si>
    <t>3.</t>
  </si>
  <si>
    <t>4.</t>
  </si>
  <si>
    <t>Andere</t>
  </si>
  <si>
    <t>Kunst, Musik, Pädagogik</t>
  </si>
  <si>
    <t>Recht</t>
  </si>
  <si>
    <t>2002/03</t>
  </si>
  <si>
    <t>Kunstschule</t>
  </si>
  <si>
    <t>9.3 Weiterbildung</t>
  </si>
  <si>
    <t>M</t>
  </si>
  <si>
    <t>F</t>
  </si>
  <si>
    <t>Übertritte von der Primarstufe in die Sekundarstufe I</t>
  </si>
  <si>
    <t>von den Primarschulen</t>
  </si>
  <si>
    <t>Oberschulen</t>
  </si>
  <si>
    <t>Gymnasium</t>
  </si>
  <si>
    <t>Kn</t>
  </si>
  <si>
    <t>Md</t>
  </si>
  <si>
    <t>9.5 Bildungsverläufe</t>
  </si>
  <si>
    <t>Gymnasien</t>
  </si>
  <si>
    <t>Freiwilliges 10. Schuljahr</t>
  </si>
  <si>
    <t>keine Ausbildung, unbekannte Lösung</t>
  </si>
  <si>
    <t>Sonderschule</t>
  </si>
  <si>
    <t>Tab. 9.6.1</t>
  </si>
  <si>
    <t>Tab. 9.6.2</t>
  </si>
  <si>
    <t>Assistenten und wiss. Mitarbeiter</t>
  </si>
  <si>
    <t>9.6 Schulpersonal</t>
  </si>
  <si>
    <t>9.2 Berufliche Ausbildung</t>
  </si>
  <si>
    <t>Lernende in Lehrbetrieben in Liechtenstein nach Lehrjahr</t>
  </si>
  <si>
    <t>Weiterbildungsaktivitäten an anderen Bildungsinstitutionen</t>
  </si>
  <si>
    <t>LI</t>
  </si>
  <si>
    <t>Übrige</t>
  </si>
  <si>
    <t>Staatsangehörigkeit</t>
  </si>
  <si>
    <t>Abschlüsse von Lernenden in Liechtenstein nach Geschlecht und Staatsangehörigkeit</t>
  </si>
  <si>
    <t>Tab. 9.6.3</t>
  </si>
  <si>
    <t>Schulpersonal an Universitäten nach Personalkategorie</t>
  </si>
  <si>
    <t>Öffentliche Ausgaben für Bildung</t>
  </si>
  <si>
    <t>Öffentliche Ausgaben für Bildung nach Ausgabenart</t>
  </si>
  <si>
    <t>Öffentliche Ausgaben für Bildung nach Schulstufe</t>
  </si>
  <si>
    <t>Lingua</t>
  </si>
  <si>
    <t>.</t>
  </si>
  <si>
    <t>*</t>
  </si>
  <si>
    <t xml:space="preserve"> .</t>
  </si>
  <si>
    <t>1990/91</t>
  </si>
  <si>
    <t>1991/92</t>
  </si>
  <si>
    <t>1992/93</t>
  </si>
  <si>
    <t>1993/94</t>
  </si>
  <si>
    <t>1994/95</t>
  </si>
  <si>
    <t>1995/96</t>
  </si>
  <si>
    <t>1996/97</t>
  </si>
  <si>
    <t>1997/98</t>
  </si>
  <si>
    <t>1998/99</t>
  </si>
  <si>
    <t>1999/00</t>
  </si>
  <si>
    <t>2001/02</t>
  </si>
  <si>
    <t>2003/04</t>
  </si>
  <si>
    <t>2004/05</t>
  </si>
  <si>
    <t>2005/06</t>
  </si>
  <si>
    <t>2006/07</t>
  </si>
  <si>
    <t>2007/08</t>
  </si>
  <si>
    <t>2008/09</t>
  </si>
  <si>
    <t>2010/11</t>
  </si>
  <si>
    <t>2002/03: Ab 2002/03 sind die Privatschulen mitberücksichtigt.</t>
  </si>
  <si>
    <t>1975/76</t>
  </si>
  <si>
    <t>1980/81</t>
  </si>
  <si>
    <t>1985/86</t>
  </si>
  <si>
    <t>Erwachsene</t>
  </si>
  <si>
    <t>Jugendliche</t>
  </si>
  <si>
    <t>CH, AT, DE</t>
  </si>
  <si>
    <t>-</t>
  </si>
  <si>
    <t>Verkauf</t>
  </si>
  <si>
    <t>Erläuterung zur Tabelle:</t>
  </si>
  <si>
    <t>Tabelle 9.1.2</t>
  </si>
  <si>
    <t>Tabelle 9.1.3</t>
  </si>
  <si>
    <t>Tabelle 9.1.4</t>
  </si>
  <si>
    <t>Tabelle 9.2.1</t>
  </si>
  <si>
    <t>Tabelle 9.3.1</t>
  </si>
  <si>
    <t>Tabelle 9.3.2</t>
  </si>
  <si>
    <t>Tabelle 9.4.1</t>
  </si>
  <si>
    <t>Tabelle 9.4.3</t>
  </si>
  <si>
    <t>Tabelle 9.4.4</t>
  </si>
  <si>
    <t>Tabelle 9.4.5</t>
  </si>
  <si>
    <t>2011: Seit 2011 können die Maturaprüfungen auch an Privatschulen abgeschlossen werden. Diese Absolventen werden ebenfalls berücksichtigt.</t>
  </si>
  <si>
    <t>Tabelle 9.4.2</t>
  </si>
  <si>
    <t>Tabelle 9.4.6</t>
  </si>
  <si>
    <t>Tabelle 9.4.8</t>
  </si>
  <si>
    <t>Tabelle 9.5.1</t>
  </si>
  <si>
    <t>Tabelle 9.5.2</t>
  </si>
  <si>
    <t>Real-/Sekundarschulen</t>
  </si>
  <si>
    <t>Tabelle 9.4.7</t>
  </si>
  <si>
    <t>Primar-
schulen</t>
  </si>
  <si>
    <t>Kinder-
gärten</t>
  </si>
  <si>
    <t>Sonder-
schule</t>
  </si>
  <si>
    <t>Ober-
schulen</t>
  </si>
  <si>
    <t>Real-/
Sekundar-
schulen</t>
  </si>
  <si>
    <t>Freiwilliges
10. Schuljahr</t>
  </si>
  <si>
    <t>Anzahl
Veranstalter</t>
  </si>
  <si>
    <t>Neue
Sprachen</t>
  </si>
  <si>
    <t>Mathematik
und Natur-
wissenschaften</t>
  </si>
  <si>
    <t>Wirtschaft
und Recht</t>
  </si>
  <si>
    <t>Lehrkräfte-
ausbildung</t>
  </si>
  <si>
    <t>Architektur, 
Bau- und Planungswesen</t>
  </si>
  <si>
    <t>Wirtschaft und
Dienstleistungen</t>
  </si>
  <si>
    <t>Technik
und IT</t>
  </si>
  <si>
    <t>Geistes- und
Sozialwissen-
schaften</t>
  </si>
  <si>
    <t>Medizin und
Pharmazie</t>
  </si>
  <si>
    <t>Wirtschafts-
wissen-
schaften</t>
  </si>
  <si>
    <t>Technische
Wissen-
schaften</t>
  </si>
  <si>
    <t>Heilbe-
handlung</t>
  </si>
  <si>
    <t>Holzver-
arbeitung</t>
  </si>
  <si>
    <t>Organisation,
Verwaltung,
Büro, Dienst-
leistungskaufleute</t>
  </si>
  <si>
    <t>Technische
Berufe</t>
  </si>
  <si>
    <t>→</t>
  </si>
  <si>
    <t>Mittelschulen im Ausland</t>
  </si>
  <si>
    <t>Lehre,
Anlehre,
Vorlehre</t>
  </si>
  <si>
    <t>Praktikum, Sozialjahr, Sprach-
aufenthalt</t>
  </si>
  <si>
    <t>Sekundar-
stufe I</t>
  </si>
  <si>
    <t>Berufs-
bildung</t>
  </si>
  <si>
    <t>Tertiär-
stufe</t>
  </si>
  <si>
    <t>Quartär-
stufe</t>
  </si>
  <si>
    <t>Weitere
Ausgaben</t>
  </si>
  <si>
    <t xml:space="preserve">Erwachsenenbildung: Die Daten der Erwachsenenbildung beinhalten nur von der Stiftung Erwachsenenbildung geförderte Veranstalter. Da seit 2008 nur mehr gemeinnützige Institutionen unterstützt und andere Veranstalter nicht mehr berücksichtigt werden, sind die Angaben ab 2008 nur eingeschränkt mit den Vorjahren vergleichbar. </t>
  </si>
  <si>
    <t>Metall- und
Maschinen-
industrie</t>
  </si>
  <si>
    <t>Laufende
Ausgaben</t>
  </si>
  <si>
    <t>Personal-
aufwand</t>
  </si>
  <si>
    <t>Lehrkräfte</t>
  </si>
  <si>
    <t>Sach-
aufwand</t>
  </si>
  <si>
    <t>Übrige
laufende
Aufwendungen</t>
  </si>
  <si>
    <t>Investitions-
ausgaben</t>
  </si>
  <si>
    <t>Sekundar-
stufe II</t>
  </si>
  <si>
    <t>in Mio. CHF</t>
  </si>
  <si>
    <t>9.1 Allgemeine Ausbildung</t>
  </si>
  <si>
    <t>1960/61</t>
  </si>
  <si>
    <t>1965/66</t>
  </si>
  <si>
    <t>Tabelle 9.3.3</t>
  </si>
  <si>
    <t>Informatik</t>
  </si>
  <si>
    <t>Wirtschaft</t>
  </si>
  <si>
    <t>Teilnehmende</t>
  </si>
  <si>
    <t>Tabelle 9.1.1</t>
  </si>
  <si>
    <t>Praktikum: Die Kategorie wurde 2008 geändert; neu sind darin auch die Personen enthalten, die Brückenangebote und Praktika gewählt haben.</t>
  </si>
  <si>
    <t>Sonder-
schulen</t>
  </si>
  <si>
    <t>2011/12</t>
  </si>
  <si>
    <t>Total: Ab 2010/11 ist das Total der Studierenden deutlich höher, weil die Hochschule Liechtenstein als Universität anerkannt wurde.</t>
  </si>
  <si>
    <t>Liechtenstein (LBMS)</t>
  </si>
  <si>
    <t>Schweiz (bzb)</t>
  </si>
  <si>
    <t>CH</t>
  </si>
  <si>
    <t>AT</t>
  </si>
  <si>
    <t>Wohnsitz</t>
  </si>
  <si>
    <t>Total: Ab 2010 ist das Total der Absolventen deutlich tiefer, weil die Hochschule Liechtenstein als Universität anerkannt wurde.</t>
  </si>
  <si>
    <t>Öffentliche Schulen</t>
  </si>
  <si>
    <t>Private Schulen</t>
  </si>
  <si>
    <t>Schulleitung</t>
  </si>
  <si>
    <t>Lehrpersonal</t>
  </si>
  <si>
    <t>Schulpersonal</t>
  </si>
  <si>
    <t>Schulpersonal an öffentlichen und privaten Schulen</t>
  </si>
  <si>
    <t>Total (einfach)</t>
  </si>
  <si>
    <t>Total (mehrfach)</t>
  </si>
  <si>
    <t>Oberschule</t>
  </si>
  <si>
    <t>Realschule</t>
  </si>
  <si>
    <t>Total (einfach): Jede Person wurde nur einmal gezählt.</t>
  </si>
  <si>
    <t xml:space="preserve">Schulpersonal an öffentlichen und privaten Schulen nach Schulstufe </t>
  </si>
  <si>
    <t>Tab. 9.6.4</t>
  </si>
  <si>
    <t>Sekundarstufe I (private)</t>
  </si>
  <si>
    <t>Universität Liechtenstein</t>
  </si>
  <si>
    <t>Private Universität im Fürstentum Liechtenstein</t>
  </si>
  <si>
    <t>Tab. 9.6.5</t>
  </si>
  <si>
    <t xml:space="preserve">Erläuterung zur Tabelle: </t>
  </si>
  <si>
    <t>Tab. 9.6.6</t>
  </si>
  <si>
    <t>Tabelle 9.7.1</t>
  </si>
  <si>
    <t>Tabelle 9.7.2</t>
  </si>
  <si>
    <t>Tabelle 9.7.3</t>
  </si>
  <si>
    <t>9.7 Finanzen</t>
  </si>
  <si>
    <t>Abschlüsse in Liechtenstein auf der Sekundarstufe II (allgemeine Ausbildung) nach Geschlecht und Staatsangehörigkeit</t>
  </si>
  <si>
    <t>Abschlüsse in Liechtenstein auf der Sekundarstufe II (allgemeine Ausbildung) nach Profil</t>
  </si>
  <si>
    <t>Total (mehrfach): Personen, die auf mehreren Schulstufen tätig sind, wurden pro Stufe einmal gezählt.</t>
  </si>
  <si>
    <t>Anteil der
Bildungs-
ausgaben in % an den Gesamtausgaben</t>
  </si>
  <si>
    <t>Total: Ab 2010/11 ist das Total der Studierenden deutlich tiefer, weil die Hochschule Liechtenstein als Universität anerkannt wurde.</t>
  </si>
  <si>
    <t>Total: Ab 2010 ist das Total der Absolventen deutlich höher, weil die Hochschule Liechtenstein als Universität anerkannt wurde.</t>
  </si>
  <si>
    <t>Abschlüsse von Lernenden in Liechtenstein nach Bildungsfeld</t>
  </si>
  <si>
    <t>2012/13</t>
  </si>
  <si>
    <t>Liechtensteinische Musikschule</t>
  </si>
  <si>
    <t>Exakte und
Naturwissen
schaften</t>
  </si>
  <si>
    <t xml:space="preserve">Fachschulen, VollzeitschulenBerufsbildung </t>
  </si>
  <si>
    <t>Fachschulen: Die Kategorie wurde 2008 geändert und wird deshalb neu mit dem Begriff "Vollzeitschulen Berufsbildung" ergänzt.</t>
  </si>
  <si>
    <t>Gesamtausgaben
Land und
Gemeinden
in Mio. CHF</t>
  </si>
  <si>
    <t>Ausgaben
pro Einwohner
in CHF</t>
  </si>
  <si>
    <t>BNE
in Mio. CHF</t>
  </si>
  <si>
    <t>Sekundar-
stufe I (private)</t>
  </si>
  <si>
    <t>2013/14</t>
  </si>
  <si>
    <t>Primarschule (inkl. Kindergarten)</t>
  </si>
  <si>
    <t xml:space="preserve">Primarschule (inkl. Kindergarten): Ab 2013/14 wird das Schulpersonal an Kindergärten und Primarschulen zusammengefasst. Die VZÄ der Vorjahre der Stufen Kindergarten und Primarschule wurden addiert. </t>
  </si>
  <si>
    <t>Primarschule (inkl. Kindergarten): Ab 2013/14 wird das Schulpersonal an Kindergärten und Primarschulen zusammengefasst. Die Angaben der Vorjahre wurden angepasst.</t>
  </si>
  <si>
    <t>Total: Studierende aus Liechtenstein an Fachhochschulen in Deutschland können nicht separat ausgewiesen werden und sind deshalb inkludiert.</t>
  </si>
  <si>
    <t>Soziale Arbeit</t>
  </si>
  <si>
    <t>Übertritte von Pflichtschulen in die berufliche Ausbildung und Weiterbildung</t>
  </si>
  <si>
    <r>
      <t xml:space="preserve">2013/14: Ab 2013/14 können Personen an öffentlichen Schulen nur mehr die Funktion Schulleitung </t>
    </r>
    <r>
      <rPr>
        <i/>
        <sz val="10"/>
        <rFont val="Arial"/>
        <family val="2"/>
      </rPr>
      <t>oder</t>
    </r>
    <r>
      <rPr>
        <sz val="10"/>
        <rFont val="Arial"/>
        <family val="2"/>
      </rPr>
      <t xml:space="preserve"> Lehrpersonal ausüben. Aus diesem Grund gibt es Verschiebungen zwischen den beiden Kategorien.</t>
    </r>
  </si>
  <si>
    <t>Gesamtausgaben
für Bildung
von Land und
Gemeinden in Mio. CHF</t>
  </si>
  <si>
    <t>Anteil
am BNE in %</t>
  </si>
  <si>
    <t>Schulkinder in Liechtenstein bis Sekundarstufe II</t>
  </si>
  <si>
    <t>Oberschulen: Bei den Oberschulen sind die Schulkinder der IKDaZ-Klasse dabei.</t>
  </si>
  <si>
    <t>Pflichtschulkinder im Ausland nach Schulstufe</t>
  </si>
  <si>
    <t>Total: Es wurden die Schulkinder öffentlicher Primarschulen berücksichtigt.</t>
  </si>
  <si>
    <t>2014/15</t>
  </si>
  <si>
    <t>Technik und Naturwissenschaften</t>
  </si>
  <si>
    <t>Internationale Akademie für Philosophie im Fürstentum Liechtenstein</t>
  </si>
  <si>
    <t>Gymnasien (Sekundarstufe I und II)</t>
  </si>
  <si>
    <t>Total: Ab 2012/13 werden gemäss den Vorgaben von EUROSTAT In-Coming-Studierende an der Universität Liechtenstein nicht mehr gezählt.</t>
  </si>
  <si>
    <t>Prof.</t>
  </si>
  <si>
    <t>Admin. und techn. Personal</t>
  </si>
  <si>
    <t xml:space="preserve">Prof. </t>
  </si>
  <si>
    <t>Total: Studierende aus Liechtenstein an Fachhochschulen in Deutschland können nicht separat ausgewiesen werden und sind deshalb bei den Universitäten dabei (Tabelle 9.1.4).</t>
  </si>
  <si>
    <t>Personal: Personen mit Beschäftigungsverhältnissen von weniger als 10% wurden bis 2013/14 nicht erhoben. Ab dem Studienjahr 2014/15 werden alle Angestellten berücksichtigt, die per 31.12. einen gültigen Arbeitsvertrag haben, unabhängig vom Ausmass des Beschäftigungsverhältnisses.</t>
  </si>
  <si>
    <t>Personal: Personen mit Beschäftigungsverhältnissen von weniger als 10% wurden bis 2013/14 nicht erhoben. Ab dem Studienjahr 2014/15 werden sie anteilsmässig pro Kalenderjahr berücksichtigt.</t>
  </si>
  <si>
    <t xml:space="preserve">Private Universität im Fürstentum Liechtenstein: Das Lehrprogramm der Privaten Universität im FL wird vollumfänglich durch Gastreferenten realisiert, die kein Anstellungsverhältnis haben und bis 2014/15 nicht erhoben wurden. Aus diesem Grund fehlt ein wesentlicher Teil der VZÄ bis 2013/14, weshalb kein Total berechnet wird. </t>
  </si>
  <si>
    <t xml:space="preserve">Private Universität im Fürstentum Liechtenstein: Das Lehrprogramm der Privaten Universität im FL wird vollumfänglich durch Gastreferenten realisiert, die bis 2014/15 nicht erhoben wurden. Aus diesem Grund fehlen zu einem wesentlichen Teil des Personals Angaben bis 2013/14, weshalb kein Total berechnet wird. </t>
  </si>
  <si>
    <t xml:space="preserve"> Erläuterung zur Tabelle:</t>
  </si>
  <si>
    <t>2015/16</t>
  </si>
  <si>
    <t>Lizenziat / Diplom</t>
  </si>
  <si>
    <t>Bachelor</t>
  </si>
  <si>
    <t>Master</t>
  </si>
  <si>
    <t>Doktorat</t>
  </si>
  <si>
    <t>Weiterbildung</t>
  </si>
  <si>
    <t>Geschlecht</t>
  </si>
  <si>
    <t>Studienstufe</t>
  </si>
  <si>
    <t xml:space="preserve">Weiterbildung: Erfasst werden Studierende in Lehrgängen mit mindestens 60 ETCS. </t>
  </si>
  <si>
    <t xml:space="preserve">Bachelor </t>
  </si>
  <si>
    <t>Nicht zuteilbar</t>
  </si>
  <si>
    <t>Weiterbildung: Erfasst werden Studierende in Lehrgängen mit mindestens 60 ETCS.</t>
  </si>
  <si>
    <t>Nicht zuteilbar: Für Studierende in Deutschland sind keine Angaben zur Studienstufe verfügbar. Sie werden deshalb in der Kategorie "nicht zuteilbar" geführt.</t>
  </si>
  <si>
    <t>2013 (ESVG 95)</t>
  </si>
  <si>
    <t>2013 (ESVG 2010)</t>
  </si>
  <si>
    <t>Weiterbildungslehrgänge</t>
  </si>
  <si>
    <t>Andere Abschlüsse</t>
  </si>
  <si>
    <t>Total: Ab 2010 ist das Total der Absolventen tiefer, weil die Hochschule Liechtenstein als Universität anerkannt wurde.</t>
  </si>
  <si>
    <t>2009/10: Bei den Studierenden 2009/10 sind sechs Doktoranden und eine Doktorandin dabei. Diese waren an der Hochschule Liechtenstein immatrikuliert, die ein Jahr später als Universität anerkannt wurde.</t>
  </si>
  <si>
    <t xml:space="preserve">Universität Liechtenstein: Vor 2014/15 wurden die studentischen Mitarbeitenden komplett der Administration zugeteilt. Ab 2014/15 werden die studentischen Mitarbeitenden, die in den Lehrstühlen beschäftigt sind, den Assistenten und wissenschaftlichen Mitarbeitenden zugeordnet. Von den 34 studentischen Mitarbeitenden wurden 25 studentische Mitarbeitende neu zugeteilt.
</t>
  </si>
  <si>
    <t xml:space="preserve">Universität Liechtenstein: Vor 2014/15 wurden die studentischen Mitarbeitenden komplett der Administration zugeteilt. Ab 2014/15 werden die studentischen Mitarbeitenden, die in den Lehrstühlen beschäftigt sind, den Assistenten und wissenschaftlichen Mitarbeitenden zugeordnet.
</t>
  </si>
  <si>
    <t>Abschlüsse von Studierenden aus Liechtenstein an Universitäten nach Fachbereich (inkl. Weiterbildung)</t>
  </si>
  <si>
    <t>Schulpersonal an öffentlichen und privaten Schulen in VZÄ</t>
  </si>
  <si>
    <t>Gesundheit und Soziales: Ab 2013/14 wurde der Schwerpunkt Gesundheit in Gesundheit und Soziales umbenannt.</t>
  </si>
  <si>
    <t>Medien und Gestalten: Ab 2014/15 wurde der Schwerpunkt Gestalten in Medien und Gestalten umbenannt.</t>
  </si>
  <si>
    <t>Technik und Naturwissenschaften: Ab 2014/15 wurde der Schwerpunkt Technik in Technik und Naturwissenschaften umbenannt.</t>
  </si>
  <si>
    <t>Schulpersonal an öffentlichen und privaten Schulen nach Schulstufe in VZÄ</t>
  </si>
  <si>
    <t>Schulpersonal an Universitäten nach Personalkategorie in VZÄ</t>
  </si>
  <si>
    <t>Abschlüsse von Studierenden aus Liechtenstein an Fachhochschulen nach Fächergruppe (inkl. Weiterbildung)</t>
  </si>
  <si>
    <t>Studierende aus Liechtenstein an Fachhochschulen nach Studienstufe (inkl. Weiterbildung)</t>
  </si>
  <si>
    <t>Studierende aus Liechtenstein an Universitäten nach Studienstufe (inkl. Weiterbildung)</t>
  </si>
  <si>
    <t>ab dem Schuljahr 1960/61</t>
  </si>
  <si>
    <t>ab dem Schuljahr 2005/06</t>
  </si>
  <si>
    <t>ab dem Studienjahr 2005/06</t>
  </si>
  <si>
    <t>ab dem Lehrjahr 1970/71</t>
  </si>
  <si>
    <t>ab dem Kalenderjahr 2005</t>
  </si>
  <si>
    <t>ab dem Kalenderjahr 2004</t>
  </si>
  <si>
    <t>ab dem Kalenderjahr 2006</t>
  </si>
  <si>
    <t>ab dem Sommer 2002</t>
  </si>
  <si>
    <t>ab dem Schuljahr 2010/11</t>
  </si>
  <si>
    <t>ab dem Studienjahr 2010/11</t>
  </si>
  <si>
    <t>ab dem Rechnungsjahr 2004</t>
  </si>
  <si>
    <t>ab dem Rechnungsjahr 2009</t>
  </si>
  <si>
    <t>Abschlüsse von Studierenden aus Liechtenstein an Fachhochschulen 
nach Staatsangehörigkeit und Studienstufe (inkl. Weiterbildung)</t>
  </si>
  <si>
    <t>Abschlüsse von Studierenden aus Liechtenstein an Universitäten nach Staatsangehörigkeit und Studienstufe (inkl. Weiterbildung)</t>
  </si>
  <si>
    <t>Studierende an der Berufsmaturitätsschule Liechtenstein nach Schwerpunkt</t>
  </si>
  <si>
    <t>Berufsmaturitätsschule Liecht.</t>
  </si>
  <si>
    <t>2016/17</t>
  </si>
  <si>
    <t>Korrektur Mehrfach-anstellungen</t>
  </si>
  <si>
    <t xml:space="preserve">BNE in Mio.: Das aktuelle Jahr basiert auf einem provisorischen Wert aus der VGR und wird jeweils in der darauffolgenden Publikation mit dem definitiven Wert aktualisiert. </t>
  </si>
  <si>
    <t>Übriger Personalaufwand</t>
  </si>
  <si>
    <t>Übrige Dozierende</t>
  </si>
  <si>
    <t>Übrige
Dozierende</t>
  </si>
  <si>
    <t>Sonder- schule</t>
  </si>
  <si>
    <t>Studierende aus Liechtenstein an Berufsmaturitätsschulen</t>
  </si>
  <si>
    <t>BNE in Mio. CHF, Anteil am BNE in %: Im Zuge der VGR Revision 2014 wurde die Berechnung des BNE auf das Europäische System Volkswirtschaftlicher Gesamtrechnungen (ESVG 2010) umgestellt. Die Berechnung gemäss ESVG 2010 erfolgte erstmals für das 2013. Die Umstellung führte im Referenzjahr 2013 zu einer Zunahme des BNE von 16.3%. Das BNE und der darauf basierende Kennwert sind daher ab 2013 nicht mit den Vorjahren vergleichbar.</t>
  </si>
  <si>
    <t xml:space="preserve">Quelle: </t>
  </si>
  <si>
    <t>Öffentliche Ausgaben: Stabsstelle Finanzen</t>
  </si>
  <si>
    <t>Bruttonationaleinkommen (BNE): Volkswirtschaftliche Gesamtrechnung</t>
  </si>
  <si>
    <t>2017/18</t>
  </si>
  <si>
    <t>Personen</t>
  </si>
  <si>
    <t>2018/19</t>
  </si>
  <si>
    <t>Realschulen: Bei den Realschulen sind die Schulkinder der IKDaZ-Klasse dabei.</t>
  </si>
  <si>
    <t>Primarschulen: Bei den Primarschulen sind die Schulkinder der IKDaZ-Klasse dabei.</t>
  </si>
  <si>
    <t>Gestalten und Kunst</t>
  </si>
  <si>
    <t>Gestalten und Kunst: Ab 2018/19 wurde der Schwerpunkt Medien und Gestalten in Gestalten und Kunst umbenannt.</t>
  </si>
  <si>
    <t>Oberschule: Bei den Oberschulen ist auch das Schulpersonal des IKDaZ und der Timeout Schule enthalten.</t>
  </si>
  <si>
    <t>Realschule: Bei den Realschulen ist auch das Schulpersonal des IKDaZ enthalten.</t>
  </si>
  <si>
    <t xml:space="preserve">3 </t>
  </si>
  <si>
    <t>Berufsbildung: Umfasst die Ausgaben für die berufliche Grundbildung.</t>
  </si>
  <si>
    <t>Sekundarstufe II: Enthält die Ausgaben für das Freiwillige 10. Schuljahr, das Liechtensteinische Gymnasium 
(5.-7. Klasse) und die Berufsmaturitätsschule Liechtenstein.</t>
  </si>
  <si>
    <t>Quartärstufe: Umfasst Angebote der Erwachsenenbildung und der Liechtensteinischen Kunstschule.</t>
  </si>
  <si>
    <t>Für die Jahre 2002/03 bis 2016/17 gibt es Abweichungen zwischen den publizierten Daten in der Bildungsstatistik und dem Rechenschaftsbericht. In der Bildungsstatistik werden für diese Jahre durchschnittlich 2.4% bzw. 29 Lernende pro Jahr weniger ausgewiesen als im Rechenschaftsbericht. Grund hierfür war ein Fehler in den übermittelten Daten. Für das Jahr 2017/18 wurde der Wert korrigiert. Deshalb werden für das Jahr 2017/18 zwei Werte ausgewiesen. Ab 2017/18 stimmen die Werte in der Bildungsstatistik wieder mit dem Rechenschaftsbericht überein.</t>
  </si>
  <si>
    <t>Sekundarstufe I und Sekundarstufe II: Ab 2014 wird das Freiwillige 10. Schuljahr der Sekundarstufe II zugerechnet, vorher war es der Sekundarstufe I zugeteilt. Die Zeitreihe wurde entsprechend angepasst.</t>
  </si>
  <si>
    <t>Weitere Ausgaben: Hier sind unter anderem die Ausgaben für Sonderschulen, Tagesstrukturen, die Liechtensteinische 
Musikschule, Beiträge an Fachhochschulen und Universitäten im Ausland, Ausgaben für die Grundlagenforschung, 
der höheren Berufsbildung, Stipendien sowie die Investitionskosten enthalten.</t>
  </si>
  <si>
    <t>2019/20</t>
  </si>
  <si>
    <t>Bevölkerung in Liechtenstein per 31.12.2019.</t>
  </si>
  <si>
    <t>Gesundheit und 
Soziales</t>
  </si>
  <si>
    <t>9.4 Abschlüsse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</si>
</sst>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 #,##0_ ;_ * \-#,##0_ ;_ * &quot;-&quot;_ ;_ @_ "/>
    <numFmt numFmtId="43" formatCode="_ * #,##0.00_ ;_ * \-#,##0.00_ ;_ * &quot;-&quot;??_ ;_ @_ "/>
    <numFmt numFmtId="170" formatCode="_ &quot;SFr.&quot;\ * #,##0.00_ ;_ &quot;SFr.&quot;\ * \-#,##0.00_ ;_ &quot;SFr.&quot;\ * &quot;-&quot;??_ ;_ @_ "/>
    <numFmt numFmtId="171" formatCode="#,##0.0"/>
    <numFmt numFmtId="172" formatCode="0.0"/>
    <numFmt numFmtId="173" formatCode="_ [$€-2]\ * #,##0.00_ ;_ [$€-2]\ * \-#,##0.00_ ;_ [$€-2]\ * &quot;-&quot;??_ "/>
    <numFmt numFmtId="174" formatCode="_ * ###0_ ;_ * \-###0_ ;_ * &quot;-&quot;_ ;_ @_ "/>
    <numFmt numFmtId="175" formatCode="0_ ;\-0\ "/>
    <numFmt numFmtId="176" formatCode="_-* #,##0_-;\-* #,##0_-;_-* &quot;-&quot;_-;_-@_-"/>
    <numFmt numFmtId="177" formatCode="_ * #,##0.0_ ;_ * \-#,##0.0_ ;_ * &quot;-&quot;??_ ;_ @_ "/>
    <numFmt numFmtId="180" formatCode="###\ ###\ ###"/>
    <numFmt numFmtId="181" formatCode="_ * #,##0;_ * \-#,##0;_ * &quot;-&quot;;_ @"/>
    <numFmt numFmtId="182" formatCode="##,##0;\-##,##0;&quot;-&quot;;* @"/>
    <numFmt numFmtId="183" formatCode="#\ ###;0;0\ "/>
    <numFmt numFmtId="184" formatCode="_(* #,##0.00_);_(* \(#,##0.00\);_(* &quot;-&quot;??_);_(@_)"/>
    <numFmt numFmtId="185" formatCode="_-* #,##0.00_-;\-* #,##0.00_-;_-* &quot;-&quot;??_-;_-@_-"/>
    <numFmt numFmtId="206" formatCode="_(* #,##0_);_(* \(#,##0\);_(* &quot;-&quot;_);_(@_)"/>
  </numFmts>
  <fonts count="183">
    <font>
      <sz val="10"/>
      <name val="Arial"/>
    </font>
    <font>
      <sz val="11"/>
      <color indexed="8"/>
      <name val="Calibri"/>
      <family val="2"/>
    </font>
    <font>
      <sz val="10"/>
      <name val="Arial"/>
      <family val="2"/>
    </font>
    <font>
      <sz val="8"/>
      <name val="Arial"/>
      <family val="2"/>
    </font>
    <font>
      <b/>
      <sz val="12"/>
      <name val="Arial"/>
      <family val="2"/>
    </font>
    <font>
      <b/>
      <sz val="10"/>
      <color indexed="23"/>
      <name val="Arial"/>
      <family val="2"/>
    </font>
    <font>
      <b/>
      <sz val="10"/>
      <name val="Arial"/>
      <family val="2"/>
    </font>
    <font>
      <sz val="10"/>
      <name val="Arial"/>
      <family val="2"/>
    </font>
    <font>
      <b/>
      <sz val="20"/>
      <name val="Arial"/>
      <family val="2"/>
    </font>
    <font>
      <b/>
      <sz val="10"/>
      <color indexed="8"/>
      <name val="Arial"/>
      <family val="2"/>
    </font>
    <font>
      <b/>
      <sz val="10"/>
      <name val="Arial"/>
      <family val="2"/>
    </font>
    <font>
      <sz val="10"/>
      <name val="Arial"/>
      <family val="2"/>
    </font>
    <font>
      <b/>
      <sz val="10"/>
      <color indexed="23"/>
      <name val="Arial"/>
      <family val="2"/>
    </font>
    <font>
      <sz val="10"/>
      <name val="Arial"/>
      <family val="2"/>
    </font>
    <font>
      <i/>
      <sz val="10"/>
      <name val="Arial"/>
      <family val="2"/>
    </font>
    <font>
      <sz val="10"/>
      <color indexed="8"/>
      <name val="Arial"/>
      <family val="2"/>
    </font>
    <font>
      <sz val="10"/>
      <name val="Arial"/>
      <family val="2"/>
    </font>
    <font>
      <sz val="11"/>
      <color indexed="8"/>
      <name val="Arial"/>
      <family val="2"/>
    </font>
    <font>
      <sz val="11"/>
      <color indexed="9"/>
      <name val="Arial"/>
      <family val="2"/>
    </font>
    <font>
      <b/>
      <sz val="11"/>
      <color indexed="63"/>
      <name val="Arial"/>
      <family val="2"/>
    </font>
    <font>
      <b/>
      <sz val="11"/>
      <color indexed="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19"/>
      <name val="Arial"/>
      <family val="2"/>
    </font>
    <font>
      <sz val="11"/>
      <color indexed="20"/>
      <name val="Arial"/>
      <family val="2"/>
    </font>
    <font>
      <b/>
      <sz val="18"/>
      <color indexed="62"/>
      <name val="Cambria"/>
      <family val="2"/>
    </font>
    <font>
      <b/>
      <sz val="15"/>
      <color indexed="62"/>
      <name val="Arial"/>
      <family val="2"/>
    </font>
    <font>
      <b/>
      <sz val="13"/>
      <color indexed="62"/>
      <name val="Arial"/>
      <family val="2"/>
    </font>
    <font>
      <b/>
      <sz val="11"/>
      <color indexed="62"/>
      <name val="Arial"/>
      <family val="2"/>
    </font>
    <font>
      <sz val="11"/>
      <color indexed="10"/>
      <name val="Arial"/>
      <family val="2"/>
    </font>
    <font>
      <b/>
      <sz val="11"/>
      <color indexed="9"/>
      <name val="Arial"/>
      <family val="2"/>
    </font>
    <font>
      <sz val="10"/>
      <color indexed="9"/>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10"/>
      <color indexed="12"/>
      <name val="Arial"/>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MS Sans Serif"/>
      <family val="2"/>
    </font>
    <font>
      <i/>
      <sz val="10.4"/>
      <color indexed="8"/>
      <name val="Arial"/>
      <family val="2"/>
    </font>
    <font>
      <sz val="10"/>
      <name val="Tahoma"/>
      <family val="2"/>
    </font>
    <font>
      <sz val="12"/>
      <name val="Times New Roman"/>
      <family val="1"/>
    </font>
    <font>
      <sz val="10"/>
      <color indexed="10"/>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b/>
      <sz val="8"/>
      <name val="Arial"/>
      <family val="2"/>
    </font>
    <font>
      <sz val="10"/>
      <name val="Arial"/>
      <family val="2"/>
    </font>
    <font>
      <u/>
      <sz val="10"/>
      <color indexed="12"/>
      <name val="Arial"/>
      <family val="2"/>
    </font>
    <font>
      <sz val="11"/>
      <color indexed="14"/>
      <name val="Calibri"/>
      <family val="2"/>
    </font>
    <font>
      <b/>
      <sz val="15"/>
      <color indexed="62"/>
      <name val="Calibri"/>
      <family val="2"/>
    </font>
    <font>
      <b/>
      <sz val="13"/>
      <color indexed="62"/>
      <name val="Calibri"/>
      <family val="2"/>
    </font>
    <font>
      <b/>
      <sz val="11"/>
      <color indexed="62"/>
      <name val="Calibri"/>
      <family val="2"/>
    </font>
    <font>
      <sz val="12"/>
      <name val="MetaPlusNormal"/>
    </font>
    <font>
      <u/>
      <sz val="12"/>
      <color indexed="12"/>
      <name val="MetaPlusNormal"/>
    </font>
    <font>
      <sz val="10"/>
      <name val="Verdana"/>
      <family val="2"/>
    </font>
    <font>
      <u/>
      <sz val="10"/>
      <name val="Arial"/>
      <family val="2"/>
    </font>
    <font>
      <sz val="11"/>
      <color indexed="8"/>
      <name val="Calibri"/>
      <family val="2"/>
    </font>
    <font>
      <sz val="11"/>
      <color indexed="8"/>
      <name val="Arial"/>
      <family val="2"/>
    </font>
    <font>
      <sz val="11"/>
      <color indexed="8"/>
      <name val="Frutiger LT Pro 55 Standard"/>
      <family val="2"/>
    </font>
    <font>
      <sz val="10"/>
      <color indexed="8"/>
      <name val="Arial"/>
      <family val="2"/>
    </font>
    <font>
      <sz val="11"/>
      <color indexed="8"/>
      <name val="Calibri"/>
      <family val="2"/>
    </font>
    <font>
      <sz val="10"/>
      <color indexed="8"/>
      <name val="Arial"/>
      <family val="2"/>
    </font>
    <font>
      <sz val="11"/>
      <color indexed="8"/>
      <name val="Calibri"/>
      <family val="2"/>
    </font>
    <font>
      <sz val="10"/>
      <name val="Calibri"/>
      <family val="2"/>
    </font>
    <font>
      <b/>
      <sz val="10"/>
      <color indexed="8"/>
      <name val="Arial"/>
      <family val="2"/>
    </font>
    <font>
      <sz val="9"/>
      <color indexed="8"/>
      <name val="Calibri"/>
      <family val="2"/>
    </font>
    <font>
      <sz val="9"/>
      <color indexed="8"/>
      <name val="Calibri"/>
      <family val="2"/>
    </font>
    <font>
      <sz val="12"/>
      <color indexed="8"/>
      <name val="Trebuchet MS"/>
      <family val="2"/>
    </font>
    <font>
      <sz val="10"/>
      <name val="Arial"/>
      <family val="2"/>
    </font>
    <font>
      <sz val="11"/>
      <name val="Arial"/>
      <family val="2"/>
    </font>
    <font>
      <sz val="10"/>
      <name val="MS Sans"/>
    </font>
    <font>
      <sz val="10"/>
      <name val="Times New Roman"/>
      <family val="1"/>
    </font>
    <font>
      <u/>
      <sz val="8"/>
      <color indexed="12"/>
      <name val="Arial"/>
      <family val="2"/>
    </font>
    <font>
      <u/>
      <sz val="10"/>
      <color indexed="12"/>
      <name val="Arial"/>
      <family val="2"/>
    </font>
    <font>
      <sz val="11"/>
      <color theme="1"/>
      <name val="Calibri"/>
      <family val="2"/>
      <scheme val="minor"/>
    </font>
    <font>
      <sz val="11"/>
      <color theme="1"/>
      <name val="Frutiger LT Pro 55 Standard"/>
      <family val="2"/>
    </font>
    <font>
      <sz val="10"/>
      <color theme="1"/>
      <name val="Arial"/>
      <family val="2"/>
    </font>
    <font>
      <sz val="11"/>
      <color theme="1"/>
      <name val="Arial"/>
      <family val="2"/>
    </font>
    <font>
      <sz val="11"/>
      <color theme="0"/>
      <name val="Calibri"/>
      <family val="2"/>
      <scheme val="minor"/>
    </font>
    <font>
      <sz val="10"/>
      <color theme="0"/>
      <name val="Arial"/>
      <family val="2"/>
    </font>
    <font>
      <sz val="11"/>
      <color theme="0"/>
      <name val="Frutiger LT Pro 55 Standard"/>
      <family val="2"/>
    </font>
    <font>
      <sz val="11"/>
      <color theme="0"/>
      <name val="Arial"/>
      <family val="2"/>
    </font>
    <font>
      <b/>
      <sz val="11"/>
      <color rgb="FF3F3F3F"/>
      <name val="Calibri"/>
      <family val="2"/>
      <scheme val="minor"/>
    </font>
    <font>
      <b/>
      <sz val="10"/>
      <color rgb="FF3F3F3F"/>
      <name val="Arial"/>
      <family val="2"/>
    </font>
    <font>
      <b/>
      <sz val="11"/>
      <color rgb="FF3F3F3F"/>
      <name val="Frutiger LT Pro 55 Standard"/>
      <family val="2"/>
    </font>
    <font>
      <b/>
      <sz val="11"/>
      <color rgb="FF3F3F3F"/>
      <name val="Arial"/>
      <family val="2"/>
    </font>
    <font>
      <b/>
      <sz val="11"/>
      <color rgb="FFFA7D00"/>
      <name val="Calibri"/>
      <family val="2"/>
      <scheme val="minor"/>
    </font>
    <font>
      <b/>
      <sz val="10"/>
      <color rgb="FFFA7D00"/>
      <name val="Arial"/>
      <family val="2"/>
    </font>
    <font>
      <b/>
      <sz val="11"/>
      <color rgb="FFFA7D00"/>
      <name val="Frutiger LT Pro 55 Standard"/>
      <family val="2"/>
    </font>
    <font>
      <b/>
      <sz val="11"/>
      <color rgb="FFFA7D00"/>
      <name val="Arial"/>
      <family val="2"/>
    </font>
    <font>
      <u/>
      <sz val="11"/>
      <color rgb="FF800080"/>
      <name val="Calibri"/>
      <family val="2"/>
      <scheme val="minor"/>
    </font>
    <font>
      <u/>
      <sz val="11"/>
      <color rgb="FF800080"/>
      <name val="Frutiger LT Pro 55 Standard"/>
      <family val="2"/>
    </font>
    <font>
      <sz val="11"/>
      <color rgb="FF3F3F76"/>
      <name val="Calibri"/>
      <family val="2"/>
      <scheme val="minor"/>
    </font>
    <font>
      <sz val="10"/>
      <color rgb="FF3F3F76"/>
      <name val="Arial"/>
      <family val="2"/>
    </font>
    <font>
      <sz val="11"/>
      <color rgb="FF3F3F76"/>
      <name val="Frutiger LT Pro 55 Standard"/>
      <family val="2"/>
    </font>
    <font>
      <sz val="11"/>
      <color rgb="FF3F3F76"/>
      <name val="Arial"/>
      <family val="2"/>
    </font>
    <font>
      <b/>
      <sz val="11"/>
      <color theme="1"/>
      <name val="Calibri"/>
      <family val="2"/>
      <scheme val="minor"/>
    </font>
    <font>
      <b/>
      <sz val="10"/>
      <color theme="1"/>
      <name val="Arial"/>
      <family val="2"/>
    </font>
    <font>
      <b/>
      <sz val="11"/>
      <color theme="1"/>
      <name val="Frutiger LT Pro 55 Standard"/>
      <family val="2"/>
    </font>
    <font>
      <b/>
      <sz val="11"/>
      <color theme="1"/>
      <name val="Arial"/>
      <family val="2"/>
    </font>
    <font>
      <i/>
      <sz val="11"/>
      <color rgb="FF7F7F7F"/>
      <name val="Calibri"/>
      <family val="2"/>
      <scheme val="minor"/>
    </font>
    <font>
      <i/>
      <sz val="10"/>
      <color rgb="FF7F7F7F"/>
      <name val="Arial"/>
      <family val="2"/>
    </font>
    <font>
      <i/>
      <sz val="11"/>
      <color rgb="FF7F7F7F"/>
      <name val="Frutiger LT Pro 55 Standard"/>
      <family val="2"/>
    </font>
    <font>
      <i/>
      <sz val="11"/>
      <color rgb="FF7F7F7F"/>
      <name val="Arial"/>
      <family val="2"/>
    </font>
    <font>
      <sz val="11"/>
      <color rgb="FF006100"/>
      <name val="Calibri"/>
      <family val="2"/>
      <scheme val="minor"/>
    </font>
    <font>
      <sz val="10"/>
      <color rgb="FF006100"/>
      <name val="Arial"/>
      <family val="2"/>
    </font>
    <font>
      <sz val="11"/>
      <color rgb="FF006100"/>
      <name val="Frutiger LT Pro 55 Standard"/>
      <family val="2"/>
    </font>
    <font>
      <sz val="11"/>
      <color rgb="FF006100"/>
      <name val="Arial"/>
      <family val="2"/>
    </font>
    <font>
      <u/>
      <sz val="10"/>
      <color theme="10"/>
      <name val="Arial"/>
      <family val="2"/>
    </font>
    <font>
      <u/>
      <sz val="11"/>
      <color rgb="FF0000FF"/>
      <name val="Calibri"/>
      <family val="2"/>
      <scheme val="minor"/>
    </font>
    <font>
      <u/>
      <sz val="11"/>
      <color rgb="FF0000FF"/>
      <name val="Frutiger LT Pro 55 Standard"/>
      <family val="2"/>
    </font>
    <font>
      <u/>
      <sz val="11"/>
      <color theme="10"/>
      <name val="Calibri"/>
      <family val="2"/>
      <scheme val="minor"/>
    </font>
    <font>
      <u/>
      <sz val="11"/>
      <color theme="10"/>
      <name val="Arial"/>
      <family val="2"/>
    </font>
    <font>
      <sz val="11"/>
      <color rgb="FF9C6500"/>
      <name val="Calibri"/>
      <family val="2"/>
      <scheme val="minor"/>
    </font>
    <font>
      <sz val="10"/>
      <color rgb="FF9C6500"/>
      <name val="Arial"/>
      <family val="2"/>
    </font>
    <font>
      <sz val="11"/>
      <color rgb="FF9C6500"/>
      <name val="Frutiger LT Pro 55 Standard"/>
      <family val="2"/>
    </font>
    <font>
      <sz val="11"/>
      <color rgb="FF9C6500"/>
      <name val="Arial"/>
      <family val="2"/>
    </font>
    <font>
      <sz val="11"/>
      <color rgb="FF9C0006"/>
      <name val="Calibri"/>
      <family val="2"/>
      <scheme val="minor"/>
    </font>
    <font>
      <sz val="10"/>
      <color rgb="FF9C0006"/>
      <name val="Arial"/>
      <family val="2"/>
    </font>
    <font>
      <sz val="11"/>
      <color rgb="FF9C0006"/>
      <name val="Frutiger LT Pro 55 Standard"/>
      <family val="2"/>
    </font>
    <font>
      <sz val="11"/>
      <color rgb="FF9C0006"/>
      <name val="Arial"/>
      <family val="2"/>
    </font>
    <font>
      <sz val="10"/>
      <color rgb="FF000000"/>
      <name val="Arial"/>
      <family val="2"/>
    </font>
    <font>
      <sz val="12"/>
      <color theme="1"/>
      <name val="Calibri"/>
      <family val="2"/>
    </font>
    <font>
      <sz val="11"/>
      <color theme="1"/>
      <name val="Calibri"/>
      <family val="2"/>
    </font>
    <font>
      <sz val="11"/>
      <color rgb="FF000000"/>
      <name val="Calibri"/>
      <family val="2"/>
    </font>
    <font>
      <sz val="11"/>
      <color rgb="FF000000"/>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5"/>
      <color theme="3"/>
      <name val="Frutiger LT Pro 55 Standard"/>
      <family val="2"/>
    </font>
    <font>
      <b/>
      <sz val="13"/>
      <color theme="3"/>
      <name val="Calibri"/>
      <family val="2"/>
      <scheme val="minor"/>
    </font>
    <font>
      <b/>
      <sz val="13"/>
      <color theme="3"/>
      <name val="Arial"/>
      <family val="2"/>
    </font>
    <font>
      <b/>
      <sz val="13"/>
      <color theme="3"/>
      <name val="Frutiger LT Pro 55 Standard"/>
      <family val="2"/>
    </font>
    <font>
      <b/>
      <sz val="11"/>
      <color theme="3"/>
      <name val="Calibri"/>
      <family val="2"/>
      <scheme val="minor"/>
    </font>
    <font>
      <b/>
      <sz val="11"/>
      <color theme="3"/>
      <name val="Arial"/>
      <family val="2"/>
    </font>
    <font>
      <b/>
      <sz val="11"/>
      <color theme="3"/>
      <name val="Frutiger LT Pro 55 Standard"/>
      <family val="2"/>
    </font>
    <font>
      <sz val="18"/>
      <color theme="3"/>
      <name val="Cambria"/>
      <family val="2"/>
      <scheme val="major"/>
    </font>
    <font>
      <sz val="11"/>
      <color rgb="FFFA7D00"/>
      <name val="Calibri"/>
      <family val="2"/>
      <scheme val="minor"/>
    </font>
    <font>
      <sz val="10"/>
      <color rgb="FFFA7D00"/>
      <name val="Arial"/>
      <family val="2"/>
    </font>
    <font>
      <sz val="11"/>
      <color rgb="FFFA7D00"/>
      <name val="Frutiger LT Pro 55 Standard"/>
      <family val="2"/>
    </font>
    <font>
      <sz val="11"/>
      <color rgb="FFFA7D00"/>
      <name val="Arial"/>
      <family val="2"/>
    </font>
    <font>
      <sz val="11"/>
      <color rgb="FFFF0000"/>
      <name val="Calibri"/>
      <family val="2"/>
      <scheme val="minor"/>
    </font>
    <font>
      <sz val="10"/>
      <color rgb="FFFF0000"/>
      <name val="Arial"/>
      <family val="2"/>
    </font>
    <font>
      <sz val="11"/>
      <color rgb="FFFF0000"/>
      <name val="Frutiger LT Pro 55 Standard"/>
      <family val="2"/>
    </font>
    <font>
      <sz val="11"/>
      <color rgb="FFFF0000"/>
      <name val="Arial"/>
      <family val="2"/>
    </font>
    <font>
      <b/>
      <sz val="11"/>
      <color theme="0"/>
      <name val="Calibri"/>
      <family val="2"/>
      <scheme val="minor"/>
    </font>
    <font>
      <b/>
      <sz val="10"/>
      <color theme="0"/>
      <name val="Arial"/>
      <family val="2"/>
    </font>
    <font>
      <b/>
      <sz val="11"/>
      <color theme="0"/>
      <name val="Frutiger LT Pro 55 Standard"/>
      <family val="2"/>
    </font>
    <font>
      <b/>
      <sz val="11"/>
      <color theme="0"/>
      <name val="Arial"/>
      <family val="2"/>
    </font>
  </fonts>
  <fills count="69">
    <fill>
      <patternFill patternType="none"/>
    </fill>
    <fill>
      <patternFill patternType="gray125"/>
    </fill>
    <fill>
      <patternFill patternType="solid">
        <fgColor indexed="31"/>
      </patternFill>
    </fill>
    <fill>
      <patternFill patternType="solid">
        <fgColor indexed="44"/>
      </patternFill>
    </fill>
    <fill>
      <patternFill patternType="solid">
        <fgColor indexed="9"/>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55"/>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19"/>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7"/>
        <bgColor indexed="64"/>
      </patternFill>
    </fill>
    <fill>
      <patternFill patternType="solid">
        <fgColor indexed="52"/>
        <bgColor indexed="64"/>
      </patternFill>
    </fill>
    <fill>
      <patternFill patternType="solid">
        <fgColor indexed="51"/>
        <bgColor indexed="64"/>
      </patternFill>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4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49"/>
      </top>
      <bottom style="double">
        <color indexed="49"/>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medium">
        <color indexed="49"/>
      </bottom>
      <diagonal/>
    </border>
    <border>
      <left/>
      <right/>
      <top style="thin">
        <color indexed="64"/>
      </top>
      <bottom/>
      <diagonal/>
    </border>
    <border>
      <left/>
      <right/>
      <top/>
      <bottom style="thin">
        <color indexed="53"/>
      </bottom>
      <diagonal/>
    </border>
    <border>
      <left/>
      <right/>
      <top style="thin">
        <color indexed="53"/>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8"/>
      </top>
      <bottom/>
      <diagonal/>
    </border>
    <border>
      <left/>
      <right/>
      <top style="medium">
        <color indexed="53"/>
      </top>
      <bottom/>
      <diagonal/>
    </border>
    <border>
      <left/>
      <right/>
      <top style="thin">
        <color indexed="10"/>
      </top>
      <bottom/>
      <diagonal/>
    </border>
    <border>
      <left style="thin">
        <color indexed="64"/>
      </left>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2438">
    <xf numFmtId="0" fontId="0" fillId="0" borderId="0"/>
    <xf numFmtId="0" fontId="108" fillId="38" borderId="0" applyNumberFormat="0" applyBorder="0" applyAlignment="0" applyProtection="0"/>
    <xf numFmtId="0" fontId="15" fillId="3"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9"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 fillId="4"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10"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5" fillId="3"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11"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08" fillId="38" borderId="0" applyNumberFormat="0" applyBorder="0" applyAlignment="0" applyProtection="0"/>
    <xf numFmtId="0" fontId="15" fillId="3" borderId="0" applyNumberFormat="0" applyBorder="0" applyAlignment="0" applyProtection="0"/>
    <xf numFmtId="0" fontId="109" fillId="38" borderId="0" applyNumberFormat="0" applyBorder="0" applyAlignment="0" applyProtection="0"/>
    <xf numFmtId="0" fontId="108" fillId="38" borderId="0" applyNumberFormat="0" applyBorder="0" applyAlignment="0" applyProtection="0"/>
    <xf numFmtId="0" fontId="108" fillId="39" borderId="0" applyNumberFormat="0" applyBorder="0" applyAlignment="0" applyProtection="0"/>
    <xf numFmtId="0" fontId="15" fillId="6"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9"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 fillId="4"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10"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5" fillId="6"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11"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08" fillId="39" borderId="0" applyNumberFormat="0" applyBorder="0" applyAlignment="0" applyProtection="0"/>
    <xf numFmtId="0" fontId="15" fillId="6" borderId="0" applyNumberFormat="0" applyBorder="0" applyAlignment="0" applyProtection="0"/>
    <xf numFmtId="0" fontId="109" fillId="39" borderId="0" applyNumberFormat="0" applyBorder="0" applyAlignment="0" applyProtection="0"/>
    <xf numFmtId="0" fontId="108" fillId="39" borderId="0" applyNumberFormat="0" applyBorder="0" applyAlignment="0" applyProtection="0"/>
    <xf numFmtId="0" fontId="108" fillId="40" borderId="0" applyNumberFormat="0" applyBorder="0" applyAlignment="0" applyProtection="0"/>
    <xf numFmtId="0" fontId="15" fillId="8"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9"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 fillId="4"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10"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5" fillId="8"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11"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08" fillId="40" borderId="0" applyNumberFormat="0" applyBorder="0" applyAlignment="0" applyProtection="0"/>
    <xf numFmtId="0" fontId="15" fillId="8" borderId="0" applyNumberFormat="0" applyBorder="0" applyAlignment="0" applyProtection="0"/>
    <xf numFmtId="0" fontId="109" fillId="40" borderId="0" applyNumberFormat="0" applyBorder="0" applyAlignment="0" applyProtection="0"/>
    <xf numFmtId="0" fontId="108" fillId="40" borderId="0" applyNumberFormat="0" applyBorder="0" applyAlignment="0" applyProtection="0"/>
    <xf numFmtId="0" fontId="108" fillId="41" borderId="0" applyNumberFormat="0" applyBorder="0" applyAlignment="0" applyProtection="0"/>
    <xf numFmtId="0" fontId="15" fillId="10"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9"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 fillId="4"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10"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5" fillId="10"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11"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08" fillId="41" borderId="0" applyNumberFormat="0" applyBorder="0" applyAlignment="0" applyProtection="0"/>
    <xf numFmtId="0" fontId="15" fillId="10" borderId="0" applyNumberFormat="0" applyBorder="0" applyAlignment="0" applyProtection="0"/>
    <xf numFmtId="0" fontId="109" fillId="41" borderId="0" applyNumberFormat="0" applyBorder="0" applyAlignment="0" applyProtection="0"/>
    <xf numFmtId="0" fontId="108" fillId="41" borderId="0" applyNumberFormat="0" applyBorder="0" applyAlignment="0" applyProtection="0"/>
    <xf numFmtId="0" fontId="108" fillId="42" borderId="0" applyNumberFormat="0" applyBorder="0" applyAlignment="0" applyProtection="0"/>
    <xf numFmtId="0" fontId="15" fillId="11"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9"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 fillId="1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10"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5" fillId="11"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11"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08" fillId="42" borderId="0" applyNumberFormat="0" applyBorder="0" applyAlignment="0" applyProtection="0"/>
    <xf numFmtId="0" fontId="15" fillId="11" borderId="0" applyNumberFormat="0" applyBorder="0" applyAlignment="0" applyProtection="0"/>
    <xf numFmtId="0" fontId="109" fillId="42" borderId="0" applyNumberFormat="0" applyBorder="0" applyAlignment="0" applyProtection="0"/>
    <xf numFmtId="0" fontId="108" fillId="42" borderId="0" applyNumberFormat="0" applyBorder="0" applyAlignment="0" applyProtection="0"/>
    <xf numFmtId="0" fontId="108" fillId="43" borderId="0" applyNumberFormat="0" applyBorder="0" applyAlignment="0" applyProtection="0"/>
    <xf numFmtId="0" fontId="15" fillId="8"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9"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 fillId="12"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10"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5" fillId="8"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11"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08" fillId="43" borderId="0" applyNumberFormat="0" applyBorder="0" applyAlignment="0" applyProtection="0"/>
    <xf numFmtId="0" fontId="15" fillId="8" borderId="0" applyNumberFormat="0" applyBorder="0" applyAlignment="0" applyProtection="0"/>
    <xf numFmtId="0" fontId="109" fillId="43" borderId="0" applyNumberFormat="0" applyBorder="0" applyAlignment="0" applyProtection="0"/>
    <xf numFmtId="0" fontId="108" fillId="43" borderId="0" applyNumberFormat="0" applyBorder="0" applyAlignment="0" applyProtection="0"/>
    <xf numFmtId="0" fontId="15" fillId="2" borderId="0" applyNumberFormat="0" applyBorder="0" applyAlignment="0" applyProtection="0"/>
    <xf numFmtId="0" fontId="17" fillId="3" borderId="0" applyNumberFormat="0" applyBorder="0" applyAlignment="0" applyProtection="0"/>
    <xf numFmtId="0" fontId="15" fillId="5" borderId="0" applyNumberFormat="0" applyBorder="0" applyAlignment="0" applyProtection="0"/>
    <xf numFmtId="0" fontId="17" fillId="6" borderId="0" applyNumberFormat="0" applyBorder="0" applyAlignment="0" applyProtection="0"/>
    <xf numFmtId="0" fontId="15" fillId="7" borderId="0" applyNumberFormat="0" applyBorder="0" applyAlignment="0" applyProtection="0"/>
    <xf numFmtId="0" fontId="17" fillId="8" borderId="0" applyNumberFormat="0" applyBorder="0" applyAlignment="0" applyProtection="0"/>
    <xf numFmtId="0" fontId="15" fillId="9" borderId="0" applyNumberFormat="0" applyBorder="0" applyAlignment="0" applyProtection="0"/>
    <xf numFmtId="0" fontId="17" fillId="10" borderId="0" applyNumberFormat="0" applyBorder="0" applyAlignment="0" applyProtection="0"/>
    <xf numFmtId="0" fontId="15" fillId="11" borderId="0" applyNumberFormat="0" applyBorder="0" applyAlignment="0" applyProtection="0"/>
    <xf numFmtId="0" fontId="17" fillId="11" borderId="0" applyNumberFormat="0" applyBorder="0" applyAlignment="0" applyProtection="0"/>
    <xf numFmtId="0" fontId="15" fillId="10" borderId="0" applyNumberFormat="0" applyBorder="0" applyAlignment="0" applyProtection="0"/>
    <xf numFmtId="0" fontId="17" fillId="8" borderId="0" applyNumberFormat="0" applyBorder="0" applyAlignment="0" applyProtection="0"/>
    <xf numFmtId="0" fontId="17" fillId="3"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7" fillId="6"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7" fillId="8"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7" fillId="10"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8" borderId="0" applyNumberFormat="0" applyBorder="0" applyAlignment="0" applyProtection="0"/>
    <xf numFmtId="0" fontId="1" fillId="10" borderId="0" applyNumberFormat="0" applyBorder="0" applyAlignment="0" applyProtection="0"/>
    <xf numFmtId="0" fontId="108" fillId="44" borderId="0" applyNumberFormat="0" applyBorder="0" applyAlignment="0" applyProtection="0"/>
    <xf numFmtId="0" fontId="15" fillId="11"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9"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 fillId="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10"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5" fillId="11"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11"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08" fillId="44" borderId="0" applyNumberFormat="0" applyBorder="0" applyAlignment="0" applyProtection="0"/>
    <xf numFmtId="0" fontId="15" fillId="11" borderId="0" applyNumberFormat="0" applyBorder="0" applyAlignment="0" applyProtection="0"/>
    <xf numFmtId="0" fontId="109" fillId="44" borderId="0" applyNumberFormat="0" applyBorder="0" applyAlignment="0" applyProtection="0"/>
    <xf numFmtId="0" fontId="108" fillId="44" borderId="0" applyNumberFormat="0" applyBorder="0" applyAlignment="0" applyProtection="0"/>
    <xf numFmtId="0" fontId="108" fillId="45" borderId="0" applyNumberFormat="0" applyBorder="0" applyAlignment="0" applyProtection="0"/>
    <xf numFmtId="0" fontId="15" fillId="6"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9"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 fillId="4"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10"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5" fillId="6"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11"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08" fillId="45" borderId="0" applyNumberFormat="0" applyBorder="0" applyAlignment="0" applyProtection="0"/>
    <xf numFmtId="0" fontId="15" fillId="6" borderId="0" applyNumberFormat="0" applyBorder="0" applyAlignment="0" applyProtection="0"/>
    <xf numFmtId="0" fontId="109" fillId="45" borderId="0" applyNumberFormat="0" applyBorder="0" applyAlignment="0" applyProtection="0"/>
    <xf numFmtId="0" fontId="108" fillId="45" borderId="0" applyNumberFormat="0" applyBorder="0" applyAlignment="0" applyProtection="0"/>
    <xf numFmtId="0" fontId="108" fillId="46" borderId="0" applyNumberFormat="0" applyBorder="0" applyAlignment="0" applyProtection="0"/>
    <xf numFmtId="0" fontId="15" fillId="14"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9"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 fillId="12"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10"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5" fillId="14"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11"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08" fillId="46" borderId="0" applyNumberFormat="0" applyBorder="0" applyAlignment="0" applyProtection="0"/>
    <xf numFmtId="0" fontId="15" fillId="14" borderId="0" applyNumberFormat="0" applyBorder="0" applyAlignment="0" applyProtection="0"/>
    <xf numFmtId="0" fontId="109" fillId="46" borderId="0" applyNumberFormat="0" applyBorder="0" applyAlignment="0" applyProtection="0"/>
    <xf numFmtId="0" fontId="108" fillId="46" borderId="0" applyNumberFormat="0" applyBorder="0" applyAlignment="0" applyProtection="0"/>
    <xf numFmtId="0" fontId="108" fillId="47" borderId="0" applyNumberFormat="0" applyBorder="0" applyAlignment="0" applyProtection="0"/>
    <xf numFmtId="0" fontId="15" fillId="5"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9"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 fillId="12"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10"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5" fillId="5"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11"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08" fillId="47" borderId="0" applyNumberFormat="0" applyBorder="0" applyAlignment="0" applyProtection="0"/>
    <xf numFmtId="0" fontId="15" fillId="5" borderId="0" applyNumberFormat="0" applyBorder="0" applyAlignment="0" applyProtection="0"/>
    <xf numFmtId="0" fontId="109" fillId="47" borderId="0" applyNumberFormat="0" applyBorder="0" applyAlignment="0" applyProtection="0"/>
    <xf numFmtId="0" fontId="108" fillId="47" borderId="0" applyNumberFormat="0" applyBorder="0" applyAlignment="0" applyProtection="0"/>
    <xf numFmtId="0" fontId="108" fillId="48" borderId="0" applyNumberFormat="0" applyBorder="0" applyAlignment="0" applyProtection="0"/>
    <xf numFmtId="0" fontId="15" fillId="11"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9"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 fillId="12"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10"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5" fillId="11"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11"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08" fillId="48" borderId="0" applyNumberFormat="0" applyBorder="0" applyAlignment="0" applyProtection="0"/>
    <xf numFmtId="0" fontId="15" fillId="11" borderId="0" applyNumberFormat="0" applyBorder="0" applyAlignment="0" applyProtection="0"/>
    <xf numFmtId="0" fontId="109" fillId="48" borderId="0" applyNumberFormat="0" applyBorder="0" applyAlignment="0" applyProtection="0"/>
    <xf numFmtId="0" fontId="108" fillId="48" borderId="0" applyNumberFormat="0" applyBorder="0" applyAlignment="0" applyProtection="0"/>
    <xf numFmtId="0" fontId="108" fillId="49" borderId="0" applyNumberFormat="0" applyBorder="0" applyAlignment="0" applyProtection="0"/>
    <xf numFmtId="0" fontId="15" fillId="8"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9"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 fillId="12"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10"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5" fillId="8"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11"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08" fillId="49" borderId="0" applyNumberFormat="0" applyBorder="0" applyAlignment="0" applyProtection="0"/>
    <xf numFmtId="0" fontId="15" fillId="8" borderId="0" applyNumberFormat="0" applyBorder="0" applyAlignment="0" applyProtection="0"/>
    <xf numFmtId="0" fontId="109" fillId="49" borderId="0" applyNumberFormat="0" applyBorder="0" applyAlignment="0" applyProtection="0"/>
    <xf numFmtId="0" fontId="108" fillId="49" borderId="0" applyNumberFormat="0" applyBorder="0" applyAlignment="0" applyProtection="0"/>
    <xf numFmtId="0" fontId="15" fillId="3" borderId="0" applyNumberFormat="0" applyBorder="0" applyAlignment="0" applyProtection="0"/>
    <xf numFmtId="0" fontId="17" fillId="11" borderId="0" applyNumberFormat="0" applyBorder="0" applyAlignment="0" applyProtection="0"/>
    <xf numFmtId="0" fontId="15" fillId="6" borderId="0" applyNumberFormat="0" applyBorder="0" applyAlignment="0" applyProtection="0"/>
    <xf numFmtId="0" fontId="17" fillId="6" borderId="0" applyNumberFormat="0" applyBorder="0" applyAlignment="0" applyProtection="0"/>
    <xf numFmtId="0" fontId="15" fillId="13" borderId="0" applyNumberFormat="0" applyBorder="0" applyAlignment="0" applyProtection="0"/>
    <xf numFmtId="0" fontId="17" fillId="14" borderId="0" applyNumberFormat="0" applyBorder="0" applyAlignment="0" applyProtection="0"/>
    <xf numFmtId="0" fontId="15" fillId="9" borderId="0" applyNumberFormat="0" applyBorder="0" applyAlignment="0" applyProtection="0"/>
    <xf numFmtId="0" fontId="17" fillId="5" borderId="0" applyNumberFormat="0" applyBorder="0" applyAlignment="0" applyProtection="0"/>
    <xf numFmtId="0" fontId="15" fillId="3" borderId="0" applyNumberFormat="0" applyBorder="0" applyAlignment="0" applyProtection="0"/>
    <xf numFmtId="0" fontId="17" fillId="11" borderId="0" applyNumberFormat="0" applyBorder="0" applyAlignment="0" applyProtection="0"/>
    <xf numFmtId="0" fontId="15" fillId="1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 fillId="3" borderId="0" applyNumberFormat="0" applyBorder="0" applyAlignment="0" applyProtection="0"/>
    <xf numFmtId="0" fontId="1" fillId="12" borderId="0" applyNumberFormat="0" applyBorder="0" applyAlignment="0" applyProtection="0"/>
    <xf numFmtId="0" fontId="17" fillId="6" borderId="0" applyNumberFormat="0" applyBorder="0" applyAlignment="0" applyProtection="0"/>
    <xf numFmtId="0" fontId="1" fillId="6" borderId="0" applyNumberFormat="0" applyBorder="0" applyAlignment="0" applyProtection="0"/>
    <xf numFmtId="0" fontId="17" fillId="14"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7" fillId="5"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7" fillId="11" borderId="0" applyNumberFormat="0" applyBorder="0" applyAlignment="0" applyProtection="0"/>
    <xf numFmtId="0" fontId="1" fillId="3" borderId="0" applyNumberFormat="0" applyBorder="0" applyAlignment="0" applyProtection="0"/>
    <xf numFmtId="0" fontId="17" fillId="8"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12" fillId="50" borderId="0" applyNumberFormat="0" applyBorder="0" applyAlignment="0" applyProtection="0"/>
    <xf numFmtId="0" fontId="33" fillId="11" borderId="0" applyNumberFormat="0" applyBorder="0" applyAlignment="0" applyProtection="0"/>
    <xf numFmtId="0" fontId="112" fillId="50" borderId="0" applyNumberFormat="0" applyBorder="0" applyAlignment="0" applyProtection="0"/>
    <xf numFmtId="0" fontId="34" fillId="4" borderId="0" applyNumberFormat="0" applyBorder="0" applyAlignment="0" applyProtection="0"/>
    <xf numFmtId="0" fontId="113" fillId="50" borderId="0" applyNumberFormat="0" applyBorder="0" applyAlignment="0" applyProtection="0"/>
    <xf numFmtId="0" fontId="114" fillId="50" borderId="0" applyNumberFormat="0" applyBorder="0" applyAlignment="0" applyProtection="0"/>
    <xf numFmtId="0" fontId="33" fillId="11" borderId="0" applyNumberFormat="0" applyBorder="0" applyAlignment="0" applyProtection="0"/>
    <xf numFmtId="0" fontId="115" fillId="50" borderId="0" applyNumberFormat="0" applyBorder="0" applyAlignment="0" applyProtection="0"/>
    <xf numFmtId="0" fontId="33" fillId="11" borderId="0" applyNumberFormat="0" applyBorder="0" applyAlignment="0" applyProtection="0"/>
    <xf numFmtId="0" fontId="114" fillId="50" borderId="0" applyNumberFormat="0" applyBorder="0" applyAlignment="0" applyProtection="0"/>
    <xf numFmtId="0" fontId="112" fillId="50" borderId="0" applyNumberFormat="0" applyBorder="0" applyAlignment="0" applyProtection="0"/>
    <xf numFmtId="0" fontId="112" fillId="51" borderId="0" applyNumberFormat="0" applyBorder="0" applyAlignment="0" applyProtection="0"/>
    <xf numFmtId="0" fontId="33" fillId="17" borderId="0" applyNumberFormat="0" applyBorder="0" applyAlignment="0" applyProtection="0"/>
    <xf numFmtId="0" fontId="112" fillId="51" borderId="0" applyNumberFormat="0" applyBorder="0" applyAlignment="0" applyProtection="0"/>
    <xf numFmtId="0" fontId="34" fillId="12" borderId="0" applyNumberFormat="0" applyBorder="0" applyAlignment="0" applyProtection="0"/>
    <xf numFmtId="0" fontId="113" fillId="51" borderId="0" applyNumberFormat="0" applyBorder="0" applyAlignment="0" applyProtection="0"/>
    <xf numFmtId="0" fontId="114" fillId="51" borderId="0" applyNumberFormat="0" applyBorder="0" applyAlignment="0" applyProtection="0"/>
    <xf numFmtId="0" fontId="33" fillId="17" borderId="0" applyNumberFormat="0" applyBorder="0" applyAlignment="0" applyProtection="0"/>
    <xf numFmtId="0" fontId="115" fillId="51" borderId="0" applyNumberFormat="0" applyBorder="0" applyAlignment="0" applyProtection="0"/>
    <xf numFmtId="0" fontId="33" fillId="17" borderId="0" applyNumberFormat="0" applyBorder="0" applyAlignment="0" applyProtection="0"/>
    <xf numFmtId="0" fontId="114" fillId="51" borderId="0" applyNumberFormat="0" applyBorder="0" applyAlignment="0" applyProtection="0"/>
    <xf numFmtId="0" fontId="112" fillId="51" borderId="0" applyNumberFormat="0" applyBorder="0" applyAlignment="0" applyProtection="0"/>
    <xf numFmtId="0" fontId="112" fillId="52" borderId="0" applyNumberFormat="0" applyBorder="0" applyAlignment="0" applyProtection="0"/>
    <xf numFmtId="0" fontId="33" fillId="15" borderId="0" applyNumberFormat="0" applyBorder="0" applyAlignment="0" applyProtection="0"/>
    <xf numFmtId="0" fontId="112" fillId="52" borderId="0" applyNumberFormat="0" applyBorder="0" applyAlignment="0" applyProtection="0"/>
    <xf numFmtId="0" fontId="34" fillId="18" borderId="0" applyNumberFormat="0" applyBorder="0" applyAlignment="0" applyProtection="0"/>
    <xf numFmtId="0" fontId="113" fillId="52" borderId="0" applyNumberFormat="0" applyBorder="0" applyAlignment="0" applyProtection="0"/>
    <xf numFmtId="0" fontId="114" fillId="52" borderId="0" applyNumberFormat="0" applyBorder="0" applyAlignment="0" applyProtection="0"/>
    <xf numFmtId="0" fontId="33" fillId="15" borderId="0" applyNumberFormat="0" applyBorder="0" applyAlignment="0" applyProtection="0"/>
    <xf numFmtId="0" fontId="115" fillId="52" borderId="0" applyNumberFormat="0" applyBorder="0" applyAlignment="0" applyProtection="0"/>
    <xf numFmtId="0" fontId="33" fillId="15" borderId="0" applyNumberFormat="0" applyBorder="0" applyAlignment="0" applyProtection="0"/>
    <xf numFmtId="0" fontId="114" fillId="52" borderId="0" applyNumberFormat="0" applyBorder="0" applyAlignment="0" applyProtection="0"/>
    <xf numFmtId="0" fontId="112" fillId="52" borderId="0" applyNumberFormat="0" applyBorder="0" applyAlignment="0" applyProtection="0"/>
    <xf numFmtId="0" fontId="112" fillId="53" borderId="0" applyNumberFormat="0" applyBorder="0" applyAlignment="0" applyProtection="0"/>
    <xf numFmtId="0" fontId="33" fillId="5" borderId="0" applyNumberFormat="0" applyBorder="0" applyAlignment="0" applyProtection="0"/>
    <xf numFmtId="0" fontId="112" fillId="53" borderId="0" applyNumberFormat="0" applyBorder="0" applyAlignment="0" applyProtection="0"/>
    <xf numFmtId="0" fontId="34" fillId="12" borderId="0" applyNumberFormat="0" applyBorder="0" applyAlignment="0" applyProtection="0"/>
    <xf numFmtId="0" fontId="113" fillId="53" borderId="0" applyNumberFormat="0" applyBorder="0" applyAlignment="0" applyProtection="0"/>
    <xf numFmtId="0" fontId="114" fillId="53" borderId="0" applyNumberFormat="0" applyBorder="0" applyAlignment="0" applyProtection="0"/>
    <xf numFmtId="0" fontId="33" fillId="5" borderId="0" applyNumberFormat="0" applyBorder="0" applyAlignment="0" applyProtection="0"/>
    <xf numFmtId="0" fontId="115" fillId="53" borderId="0" applyNumberFormat="0" applyBorder="0" applyAlignment="0" applyProtection="0"/>
    <xf numFmtId="0" fontId="33" fillId="5" borderId="0" applyNumberFormat="0" applyBorder="0" applyAlignment="0" applyProtection="0"/>
    <xf numFmtId="0" fontId="112" fillId="53" borderId="0" applyNumberFormat="0" applyBorder="0" applyAlignment="0" applyProtection="0"/>
    <xf numFmtId="0" fontId="112" fillId="54" borderId="0" applyNumberFormat="0" applyBorder="0" applyAlignment="0" applyProtection="0"/>
    <xf numFmtId="0" fontId="33" fillId="11" borderId="0" applyNumberFormat="0" applyBorder="0" applyAlignment="0" applyProtection="0"/>
    <xf numFmtId="0" fontId="112" fillId="54" borderId="0" applyNumberFormat="0" applyBorder="0" applyAlignment="0" applyProtection="0"/>
    <xf numFmtId="0" fontId="34" fillId="18" borderId="0" applyNumberFormat="0" applyBorder="0" applyAlignment="0" applyProtection="0"/>
    <xf numFmtId="0" fontId="113" fillId="54" borderId="0" applyNumberFormat="0" applyBorder="0" applyAlignment="0" applyProtection="0"/>
    <xf numFmtId="0" fontId="114" fillId="54" borderId="0" applyNumberFormat="0" applyBorder="0" applyAlignment="0" applyProtection="0"/>
    <xf numFmtId="0" fontId="33" fillId="11" borderId="0" applyNumberFormat="0" applyBorder="0" applyAlignment="0" applyProtection="0"/>
    <xf numFmtId="0" fontId="115" fillId="54" borderId="0" applyNumberFormat="0" applyBorder="0" applyAlignment="0" applyProtection="0"/>
    <xf numFmtId="0" fontId="33" fillId="11" borderId="0" applyNumberFormat="0" applyBorder="0" applyAlignment="0" applyProtection="0"/>
    <xf numFmtId="0" fontId="114" fillId="54" borderId="0" applyNumberFormat="0" applyBorder="0" applyAlignment="0" applyProtection="0"/>
    <xf numFmtId="0" fontId="112" fillId="54" borderId="0" applyNumberFormat="0" applyBorder="0" applyAlignment="0" applyProtection="0"/>
    <xf numFmtId="0" fontId="112" fillId="55" borderId="0" applyNumberFormat="0" applyBorder="0" applyAlignment="0" applyProtection="0"/>
    <xf numFmtId="0" fontId="33" fillId="6" borderId="0" applyNumberFormat="0" applyBorder="0" applyAlignment="0" applyProtection="0"/>
    <xf numFmtId="0" fontId="112" fillId="55" borderId="0" applyNumberFormat="0" applyBorder="0" applyAlignment="0" applyProtection="0"/>
    <xf numFmtId="0" fontId="34" fillId="18" borderId="0" applyNumberFormat="0" applyBorder="0" applyAlignment="0" applyProtection="0"/>
    <xf numFmtId="0" fontId="113" fillId="55" borderId="0" applyNumberFormat="0" applyBorder="0" applyAlignment="0" applyProtection="0"/>
    <xf numFmtId="0" fontId="114" fillId="55" borderId="0" applyNumberFormat="0" applyBorder="0" applyAlignment="0" applyProtection="0"/>
    <xf numFmtId="0" fontId="33" fillId="6" borderId="0" applyNumberFormat="0" applyBorder="0" applyAlignment="0" applyProtection="0"/>
    <xf numFmtId="0" fontId="115" fillId="55" borderId="0" applyNumberFormat="0" applyBorder="0" applyAlignment="0" applyProtection="0"/>
    <xf numFmtId="0" fontId="33" fillId="6" borderId="0" applyNumberFormat="0" applyBorder="0" applyAlignment="0" applyProtection="0"/>
    <xf numFmtId="0" fontId="114" fillId="55" borderId="0" applyNumberFormat="0" applyBorder="0" applyAlignment="0" applyProtection="0"/>
    <xf numFmtId="0" fontId="112" fillId="55" borderId="0" applyNumberFormat="0" applyBorder="0" applyAlignment="0" applyProtection="0"/>
    <xf numFmtId="0" fontId="33" fillId="16" borderId="0" applyNumberFormat="0" applyBorder="0" applyAlignment="0" applyProtection="0"/>
    <xf numFmtId="0" fontId="18" fillId="11" borderId="0" applyNumberFormat="0" applyBorder="0" applyAlignment="0" applyProtection="0"/>
    <xf numFmtId="0" fontId="33" fillId="6" borderId="0" applyNumberFormat="0" applyBorder="0" applyAlignment="0" applyProtection="0"/>
    <xf numFmtId="0" fontId="18" fillId="17" borderId="0" applyNumberFormat="0" applyBorder="0" applyAlignment="0" applyProtection="0"/>
    <xf numFmtId="0" fontId="33" fillId="13" borderId="0" applyNumberFormat="0" applyBorder="0" applyAlignment="0" applyProtection="0"/>
    <xf numFmtId="0" fontId="18" fillId="15" borderId="0" applyNumberFormat="0" applyBorder="0" applyAlignment="0" applyProtection="0"/>
    <xf numFmtId="0" fontId="33" fillId="19" borderId="0" applyNumberFormat="0" applyBorder="0" applyAlignment="0" applyProtection="0"/>
    <xf numFmtId="0" fontId="18" fillId="5" borderId="0" applyNumberFormat="0" applyBorder="0" applyAlignment="0" applyProtection="0"/>
    <xf numFmtId="0" fontId="33" fillId="20" borderId="0" applyNumberFormat="0" applyBorder="0" applyAlignment="0" applyProtection="0"/>
    <xf numFmtId="0" fontId="18" fillId="11" borderId="0" applyNumberFormat="0" applyBorder="0" applyAlignment="0" applyProtection="0"/>
    <xf numFmtId="0" fontId="33" fillId="21"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18" fillId="17" borderId="0" applyNumberFormat="0" applyBorder="0" applyAlignment="0" applyProtection="0"/>
    <xf numFmtId="0" fontId="34" fillId="6" borderId="0" applyNumberFormat="0" applyBorder="0" applyAlignment="0" applyProtection="0"/>
    <xf numFmtId="0" fontId="18" fillId="15"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8" fillId="5" borderId="0" applyNumberFormat="0" applyBorder="0" applyAlignment="0" applyProtection="0"/>
    <xf numFmtId="0" fontId="34" fillId="19" borderId="0" applyNumberFormat="0" applyBorder="0" applyAlignment="0" applyProtection="0"/>
    <xf numFmtId="0" fontId="34" fillId="12" borderId="0" applyNumberFormat="0" applyBorder="0" applyAlignment="0" applyProtection="0"/>
    <xf numFmtId="0" fontId="18" fillId="11" borderId="0" applyNumberFormat="0" applyBorder="0" applyAlignment="0" applyProtection="0"/>
    <xf numFmtId="0" fontId="34" fillId="20" borderId="0" applyNumberFormat="0" applyBorder="0" applyAlignment="0" applyProtection="0"/>
    <xf numFmtId="0" fontId="18" fillId="6" borderId="0" applyNumberFormat="0" applyBorder="0" applyAlignment="0" applyProtection="0"/>
    <xf numFmtId="0" fontId="34" fillId="21" borderId="0" applyNumberFormat="0" applyBorder="0" applyAlignment="0" applyProtection="0"/>
    <xf numFmtId="0" fontId="34" fillId="10" borderId="0" applyNumberFormat="0" applyBorder="0" applyAlignment="0" applyProtection="0"/>
    <xf numFmtId="181" fontId="2" fillId="0" borderId="0" applyFont="0" applyFill="0" applyBorder="0" applyAlignment="0" applyProtection="0">
      <alignment horizontal="right" vertical="center"/>
    </xf>
    <xf numFmtId="0" fontId="33" fillId="22" borderId="0" applyNumberFormat="0" applyBorder="0" applyAlignment="0" applyProtection="0"/>
    <xf numFmtId="0" fontId="18" fillId="23" borderId="0" applyNumberFormat="0" applyBorder="0" applyAlignment="0" applyProtection="0"/>
    <xf numFmtId="0" fontId="33" fillId="24" borderId="0" applyNumberFormat="0" applyBorder="0" applyAlignment="0" applyProtection="0"/>
    <xf numFmtId="0" fontId="18" fillId="17" borderId="0" applyNumberFormat="0" applyBorder="0" applyAlignment="0" applyProtection="0"/>
    <xf numFmtId="0" fontId="33" fillId="25" borderId="0" applyNumberFormat="0" applyBorder="0" applyAlignment="0" applyProtection="0"/>
    <xf numFmtId="0" fontId="18" fillId="15" borderId="0" applyNumberFormat="0" applyBorder="0" applyAlignment="0" applyProtection="0"/>
    <xf numFmtId="0" fontId="33" fillId="19" borderId="0" applyNumberFormat="0" applyBorder="0" applyAlignment="0" applyProtection="0"/>
    <xf numFmtId="0" fontId="18" fillId="26" borderId="0" applyNumberFormat="0" applyBorder="0" applyAlignment="0" applyProtection="0"/>
    <xf numFmtId="0" fontId="33" fillId="20" borderId="0" applyNumberFormat="0" applyBorder="0" applyAlignment="0" applyProtection="0"/>
    <xf numFmtId="0" fontId="18" fillId="20" borderId="0" applyNumberFormat="0" applyBorder="0" applyAlignment="0" applyProtection="0"/>
    <xf numFmtId="0" fontId="33" fillId="17" borderId="0" applyNumberFormat="0" applyBorder="0" applyAlignment="0" applyProtection="0"/>
    <xf numFmtId="0" fontId="18" fillId="24" borderId="0" applyNumberFormat="0" applyBorder="0" applyAlignment="0" applyProtection="0"/>
    <xf numFmtId="0" fontId="112" fillId="56" borderId="0" applyNumberFormat="0" applyBorder="0" applyAlignment="0" applyProtection="0"/>
    <xf numFmtId="0" fontId="18" fillId="23" borderId="0" applyNumberFormat="0" applyBorder="0" applyAlignment="0" applyProtection="0"/>
    <xf numFmtId="0" fontId="112" fillId="56" borderId="0" applyNumberFormat="0" applyBorder="0" applyAlignment="0" applyProtection="0"/>
    <xf numFmtId="0" fontId="34" fillId="20" borderId="0" applyNumberFormat="0" applyBorder="0" applyAlignment="0" applyProtection="0"/>
    <xf numFmtId="0" fontId="113" fillId="56" borderId="0" applyNumberFormat="0" applyBorder="0" applyAlignment="0" applyProtection="0"/>
    <xf numFmtId="0" fontId="34" fillId="22" borderId="0" applyNumberFormat="0" applyBorder="0" applyAlignment="0" applyProtection="0"/>
    <xf numFmtId="0" fontId="18" fillId="23" borderId="0" applyNumberFormat="0" applyBorder="0" applyAlignment="0" applyProtection="0"/>
    <xf numFmtId="0" fontId="34" fillId="22" borderId="0" applyNumberFormat="0" applyBorder="0" applyAlignment="0" applyProtection="0"/>
    <xf numFmtId="0" fontId="114" fillId="56" borderId="0" applyNumberFormat="0" applyBorder="0" applyAlignment="0" applyProtection="0"/>
    <xf numFmtId="0" fontId="115" fillId="56" borderId="0" applyNumberFormat="0" applyBorder="0" applyAlignment="0" applyProtection="0"/>
    <xf numFmtId="0" fontId="34" fillId="20" borderId="0" applyNumberFormat="0" applyBorder="0" applyAlignment="0" applyProtection="0"/>
    <xf numFmtId="0" fontId="18" fillId="23" borderId="0" applyNumberFormat="0" applyBorder="0" applyAlignment="0" applyProtection="0"/>
    <xf numFmtId="0" fontId="114" fillId="56" borderId="0" applyNumberFormat="0" applyBorder="0" applyAlignment="0" applyProtection="0"/>
    <xf numFmtId="0" fontId="112" fillId="56" borderId="0" applyNumberFormat="0" applyBorder="0" applyAlignment="0" applyProtection="0"/>
    <xf numFmtId="0" fontId="112" fillId="56" borderId="0" applyNumberFormat="0" applyBorder="0" applyAlignment="0" applyProtection="0"/>
    <xf numFmtId="0" fontId="34" fillId="22" borderId="0" applyNumberFormat="0" applyBorder="0" applyAlignment="0" applyProtection="0"/>
    <xf numFmtId="0" fontId="112" fillId="57" borderId="0" applyNumberFormat="0" applyBorder="0" applyAlignment="0" applyProtection="0"/>
    <xf numFmtId="0" fontId="18" fillId="17" borderId="0" applyNumberFormat="0" applyBorder="0" applyAlignment="0" applyProtection="0"/>
    <xf numFmtId="0" fontId="112" fillId="57" borderId="0" applyNumberFormat="0" applyBorder="0" applyAlignment="0" applyProtection="0"/>
    <xf numFmtId="0" fontId="34" fillId="27" borderId="0" applyNumberFormat="0" applyBorder="0" applyAlignment="0" applyProtection="0"/>
    <xf numFmtId="0" fontId="113" fillId="57" borderId="0" applyNumberFormat="0" applyBorder="0" applyAlignment="0" applyProtection="0"/>
    <xf numFmtId="0" fontId="34" fillId="24" borderId="0" applyNumberFormat="0" applyBorder="0" applyAlignment="0" applyProtection="0"/>
    <xf numFmtId="0" fontId="114" fillId="57" borderId="0" applyNumberFormat="0" applyBorder="0" applyAlignment="0" applyProtection="0"/>
    <xf numFmtId="0" fontId="34" fillId="24" borderId="0" applyNumberFormat="0" applyBorder="0" applyAlignment="0" applyProtection="0"/>
    <xf numFmtId="0" fontId="18" fillId="17" borderId="0" applyNumberFormat="0" applyBorder="0" applyAlignment="0" applyProtection="0"/>
    <xf numFmtId="0" fontId="115" fillId="57" borderId="0" applyNumberFormat="0" applyBorder="0" applyAlignment="0" applyProtection="0"/>
    <xf numFmtId="0" fontId="34" fillId="27" borderId="0" applyNumberFormat="0" applyBorder="0" applyAlignment="0" applyProtection="0"/>
    <xf numFmtId="0" fontId="18" fillId="17" borderId="0" applyNumberFormat="0" applyBorder="0" applyAlignment="0" applyProtection="0"/>
    <xf numFmtId="0" fontId="34" fillId="24" borderId="0" applyNumberFormat="0" applyBorder="0" applyAlignment="0" applyProtection="0"/>
    <xf numFmtId="0" fontId="112" fillId="57" borderId="0" applyNumberFormat="0" applyBorder="0" applyAlignment="0" applyProtection="0"/>
    <xf numFmtId="0" fontId="112" fillId="57" borderId="0" applyNumberFormat="0" applyBorder="0" applyAlignment="0" applyProtection="0"/>
    <xf numFmtId="0" fontId="112" fillId="58" borderId="0" applyNumberFormat="0" applyBorder="0" applyAlignment="0" applyProtection="0"/>
    <xf numFmtId="0" fontId="18" fillId="15" borderId="0" applyNumberFormat="0" applyBorder="0" applyAlignment="0" applyProtection="0"/>
    <xf numFmtId="0" fontId="112" fillId="58" borderId="0" applyNumberFormat="0" applyBorder="0" applyAlignment="0" applyProtection="0"/>
    <xf numFmtId="0" fontId="34" fillId="27" borderId="0" applyNumberFormat="0" applyBorder="0" applyAlignment="0" applyProtection="0"/>
    <xf numFmtId="0" fontId="113" fillId="58" borderId="0" applyNumberFormat="0" applyBorder="0" applyAlignment="0" applyProtection="0"/>
    <xf numFmtId="0" fontId="34" fillId="25" borderId="0" applyNumberFormat="0" applyBorder="0" applyAlignment="0" applyProtection="0"/>
    <xf numFmtId="0" fontId="114" fillId="58" borderId="0" applyNumberFormat="0" applyBorder="0" applyAlignment="0" applyProtection="0"/>
    <xf numFmtId="0" fontId="34" fillId="25" borderId="0" applyNumberFormat="0" applyBorder="0" applyAlignment="0" applyProtection="0"/>
    <xf numFmtId="0" fontId="18" fillId="15" borderId="0" applyNumberFormat="0" applyBorder="0" applyAlignment="0" applyProtection="0"/>
    <xf numFmtId="0" fontId="115" fillId="58" borderId="0" applyNumberFormat="0" applyBorder="0" applyAlignment="0" applyProtection="0"/>
    <xf numFmtId="0" fontId="34" fillId="27" borderId="0" applyNumberFormat="0" applyBorder="0" applyAlignment="0" applyProtection="0"/>
    <xf numFmtId="0" fontId="18" fillId="15" borderId="0" applyNumberFormat="0" applyBorder="0" applyAlignment="0" applyProtection="0"/>
    <xf numFmtId="0" fontId="34" fillId="25" borderId="0" applyNumberFormat="0" applyBorder="0" applyAlignment="0" applyProtection="0"/>
    <xf numFmtId="0" fontId="112" fillId="58" borderId="0" applyNumberFormat="0" applyBorder="0" applyAlignment="0" applyProtection="0"/>
    <xf numFmtId="0" fontId="112" fillId="58" borderId="0" applyNumberFormat="0" applyBorder="0" applyAlignment="0" applyProtection="0"/>
    <xf numFmtId="0" fontId="112" fillId="59" borderId="0" applyNumberFormat="0" applyBorder="0" applyAlignment="0" applyProtection="0"/>
    <xf numFmtId="0" fontId="18" fillId="26" borderId="0" applyNumberFormat="0" applyBorder="0" applyAlignment="0" applyProtection="0"/>
    <xf numFmtId="0" fontId="112" fillId="59" borderId="0" applyNumberFormat="0" applyBorder="0" applyAlignment="0" applyProtection="0"/>
    <xf numFmtId="0" fontId="34" fillId="26" borderId="0" applyNumberFormat="0" applyBorder="0" applyAlignment="0" applyProtection="0"/>
    <xf numFmtId="0" fontId="113" fillId="59" borderId="0" applyNumberFormat="0" applyBorder="0" applyAlignment="0" applyProtection="0"/>
    <xf numFmtId="0" fontId="34" fillId="19" borderId="0" applyNumberFormat="0" applyBorder="0" applyAlignment="0" applyProtection="0"/>
    <xf numFmtId="0" fontId="114" fillId="59" borderId="0" applyNumberFormat="0" applyBorder="0" applyAlignment="0" applyProtection="0"/>
    <xf numFmtId="0" fontId="34" fillId="19" borderId="0" applyNumberFormat="0" applyBorder="0" applyAlignment="0" applyProtection="0"/>
    <xf numFmtId="0" fontId="18" fillId="26" borderId="0" applyNumberFormat="0" applyBorder="0" applyAlignment="0" applyProtection="0"/>
    <xf numFmtId="0" fontId="115" fillId="59" borderId="0" applyNumberFormat="0" applyBorder="0" applyAlignment="0" applyProtection="0"/>
    <xf numFmtId="0" fontId="34" fillId="26" borderId="0" applyNumberFormat="0" applyBorder="0" applyAlignment="0" applyProtection="0"/>
    <xf numFmtId="0" fontId="18" fillId="26" borderId="0" applyNumberFormat="0" applyBorder="0" applyAlignment="0" applyProtection="0"/>
    <xf numFmtId="0" fontId="34" fillId="19" borderId="0" applyNumberFormat="0" applyBorder="0" applyAlignment="0" applyProtection="0"/>
    <xf numFmtId="0" fontId="112" fillId="59" borderId="0" applyNumberFormat="0" applyBorder="0" applyAlignment="0" applyProtection="0"/>
    <xf numFmtId="0" fontId="112" fillId="59" borderId="0" applyNumberFormat="0" applyBorder="0" applyAlignment="0" applyProtection="0"/>
    <xf numFmtId="0" fontId="112" fillId="60" borderId="0" applyNumberFormat="0" applyBorder="0" applyAlignment="0" applyProtection="0"/>
    <xf numFmtId="0" fontId="18" fillId="20" borderId="0" applyNumberFormat="0" applyBorder="0" applyAlignment="0" applyProtection="0"/>
    <xf numFmtId="0" fontId="112" fillId="60" borderId="0" applyNumberFormat="0" applyBorder="0" applyAlignment="0" applyProtection="0"/>
    <xf numFmtId="0" fontId="113" fillId="6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114" fillId="60" borderId="0" applyNumberFormat="0" applyBorder="0" applyAlignment="0" applyProtection="0"/>
    <xf numFmtId="0" fontId="115" fillId="6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114" fillId="60" borderId="0" applyNumberFormat="0" applyBorder="0" applyAlignment="0" applyProtection="0"/>
    <xf numFmtId="0" fontId="112" fillId="60" borderId="0" applyNumberFormat="0" applyBorder="0" applyAlignment="0" applyProtection="0"/>
    <xf numFmtId="0" fontId="112" fillId="60" borderId="0" applyNumberFormat="0" applyBorder="0" applyAlignment="0" applyProtection="0"/>
    <xf numFmtId="0" fontId="34" fillId="20" borderId="0" applyNumberFormat="0" applyBorder="0" applyAlignment="0" applyProtection="0"/>
    <xf numFmtId="0" fontId="112" fillId="61" borderId="0" applyNumberFormat="0" applyBorder="0" applyAlignment="0" applyProtection="0"/>
    <xf numFmtId="0" fontId="18" fillId="24" borderId="0" applyNumberFormat="0" applyBorder="0" applyAlignment="0" applyProtection="0"/>
    <xf numFmtId="0" fontId="112" fillId="61" borderId="0" applyNumberFormat="0" applyBorder="0" applyAlignment="0" applyProtection="0"/>
    <xf numFmtId="0" fontId="113" fillId="61" borderId="0" applyNumberFormat="0" applyBorder="0" applyAlignment="0" applyProtection="0"/>
    <xf numFmtId="0" fontId="114" fillId="61" borderId="0" applyNumberFormat="0" applyBorder="0" applyAlignment="0" applyProtection="0"/>
    <xf numFmtId="0" fontId="34" fillId="17" borderId="0" applyNumberFormat="0" applyBorder="0" applyAlignment="0" applyProtection="0"/>
    <xf numFmtId="0" fontId="18" fillId="24" borderId="0" applyNumberFormat="0" applyBorder="0" applyAlignment="0" applyProtection="0"/>
    <xf numFmtId="0" fontId="115" fillId="61" borderId="0" applyNumberFormat="0" applyBorder="0" applyAlignment="0" applyProtection="0"/>
    <xf numFmtId="0" fontId="34" fillId="17" borderId="0" applyNumberFormat="0" applyBorder="0" applyAlignment="0" applyProtection="0"/>
    <xf numFmtId="0" fontId="18" fillId="24" borderId="0" applyNumberFormat="0" applyBorder="0" applyAlignment="0" applyProtection="0"/>
    <xf numFmtId="0" fontId="112" fillId="61" borderId="0" applyNumberFormat="0" applyBorder="0" applyAlignment="0" applyProtection="0"/>
    <xf numFmtId="0" fontId="34" fillId="17" borderId="0" applyNumberFormat="0" applyBorder="0" applyAlignment="0" applyProtection="0"/>
    <xf numFmtId="0" fontId="116" fillId="62" borderId="36" applyNumberFormat="0" applyAlignment="0" applyProtection="0"/>
    <xf numFmtId="0" fontId="19" fillId="4" borderId="1" applyNumberFormat="0" applyAlignment="0" applyProtection="0"/>
    <xf numFmtId="0" fontId="116" fillId="62" borderId="36" applyNumberFormat="0" applyAlignment="0" applyProtection="0"/>
    <xf numFmtId="0" fontId="35" fillId="4" borderId="1" applyNumberFormat="0" applyAlignment="0" applyProtection="0"/>
    <xf numFmtId="0" fontId="117" fillId="62" borderId="36" applyNumberFormat="0" applyAlignment="0" applyProtection="0"/>
    <xf numFmtId="0" fontId="35" fillId="12" borderId="1" applyNumberFormat="0" applyAlignment="0" applyProtection="0"/>
    <xf numFmtId="0" fontId="118" fillId="62" borderId="36" applyNumberFormat="0" applyAlignment="0" applyProtection="0"/>
    <xf numFmtId="0" fontId="35" fillId="12" borderId="1" applyNumberFormat="0" applyAlignment="0" applyProtection="0"/>
    <xf numFmtId="0" fontId="19" fillId="4" borderId="1" applyNumberFormat="0" applyAlignment="0" applyProtection="0"/>
    <xf numFmtId="0" fontId="119" fillId="62" borderId="36" applyNumberFormat="0" applyAlignment="0" applyProtection="0"/>
    <xf numFmtId="0" fontId="35" fillId="4" borderId="1" applyNumberFormat="0" applyAlignment="0" applyProtection="0"/>
    <xf numFmtId="0" fontId="19" fillId="4" borderId="1" applyNumberFormat="0" applyAlignment="0" applyProtection="0"/>
    <xf numFmtId="0" fontId="35" fillId="12" borderId="1" applyNumberFormat="0" applyAlignment="0" applyProtection="0"/>
    <xf numFmtId="0" fontId="116" fillId="62" borderId="36" applyNumberFormat="0" applyAlignment="0" applyProtection="0"/>
    <xf numFmtId="0" fontId="116" fillId="62" borderId="36" applyNumberFormat="0" applyAlignment="0" applyProtection="0"/>
    <xf numFmtId="0" fontId="56" fillId="5" borderId="0" applyNumberFormat="0" applyBorder="0" applyAlignment="0" applyProtection="0"/>
    <xf numFmtId="0" fontId="26" fillId="9" borderId="0" applyNumberFormat="0" applyBorder="0" applyAlignment="0" applyProtection="0"/>
    <xf numFmtId="0" fontId="120" fillId="62" borderId="37" applyNumberFormat="0" applyAlignment="0" applyProtection="0"/>
    <xf numFmtId="0" fontId="20" fillId="4" borderId="2" applyNumberFormat="0" applyAlignment="0" applyProtection="0"/>
    <xf numFmtId="0" fontId="120" fillId="62" borderId="37" applyNumberFormat="0" applyAlignment="0" applyProtection="0"/>
    <xf numFmtId="0" fontId="36" fillId="4" borderId="2" applyNumberFormat="0" applyAlignment="0" applyProtection="0"/>
    <xf numFmtId="0" fontId="121" fillId="62" borderId="37" applyNumberFormat="0" applyAlignment="0" applyProtection="0"/>
    <xf numFmtId="0" fontId="36" fillId="12" borderId="2" applyNumberFormat="0" applyAlignment="0" applyProtection="0"/>
    <xf numFmtId="0" fontId="122" fillId="62" borderId="37" applyNumberFormat="0" applyAlignment="0" applyProtection="0"/>
    <xf numFmtId="0" fontId="36" fillId="12" borderId="2" applyNumberFormat="0" applyAlignment="0" applyProtection="0"/>
    <xf numFmtId="0" fontId="20" fillId="4" borderId="2" applyNumberFormat="0" applyAlignment="0" applyProtection="0"/>
    <xf numFmtId="0" fontId="123" fillId="62" borderId="37" applyNumberFormat="0" applyAlignment="0" applyProtection="0"/>
    <xf numFmtId="0" fontId="36" fillId="4" borderId="2" applyNumberFormat="0" applyAlignment="0" applyProtection="0"/>
    <xf numFmtId="0" fontId="20" fillId="4" borderId="2" applyNumberFormat="0" applyAlignment="0" applyProtection="0"/>
    <xf numFmtId="0" fontId="36" fillId="12" borderId="2" applyNumberFormat="0" applyAlignment="0" applyProtection="0"/>
    <xf numFmtId="0" fontId="120" fillId="62" borderId="37" applyNumberFormat="0" applyAlignment="0" applyProtection="0"/>
    <xf numFmtId="0" fontId="120" fillId="62" borderId="37" applyNumberFormat="0" applyAlignment="0" applyProtection="0"/>
    <xf numFmtId="0" fontId="124" fillId="0" borderId="0" applyNumberFormat="0" applyFill="0" applyBorder="0" applyAlignment="0" applyProtection="0"/>
    <xf numFmtId="0" fontId="125" fillId="0" borderId="0" applyNumberFormat="0" applyFill="0" applyBorder="0" applyAlignment="0" applyProtection="0"/>
    <xf numFmtId="0" fontId="124" fillId="0" borderId="0" applyNumberFormat="0" applyFill="0" applyBorder="0" applyAlignment="0" applyProtection="0"/>
    <xf numFmtId="0" fontId="3" fillId="28" borderId="3"/>
    <xf numFmtId="0" fontId="3" fillId="28" borderId="3"/>
    <xf numFmtId="0" fontId="57" fillId="12" borderId="2" applyNumberFormat="0" applyAlignment="0" applyProtection="0"/>
    <xf numFmtId="0" fontId="20" fillId="4" borderId="2" applyNumberFormat="0" applyAlignment="0" applyProtection="0"/>
    <xf numFmtId="0" fontId="3" fillId="0" borderId="4"/>
    <xf numFmtId="0" fontId="3" fillId="0" borderId="4"/>
    <xf numFmtId="0" fontId="58" fillId="18" borderId="5" applyNumberFormat="0" applyAlignment="0" applyProtection="0"/>
    <xf numFmtId="0" fontId="32" fillId="18" borderId="5" applyNumberFormat="0" applyAlignment="0" applyProtection="0"/>
    <xf numFmtId="0" fontId="59" fillId="29" borderId="0">
      <alignment horizontal="center"/>
    </xf>
    <xf numFmtId="0" fontId="60" fillId="29" borderId="0">
      <alignment horizontal="center" vertical="center"/>
    </xf>
    <xf numFmtId="0" fontId="2" fillId="30" borderId="0">
      <alignment horizontal="center" wrapText="1"/>
    </xf>
    <xf numFmtId="0" fontId="61" fillId="29" borderId="0">
      <alignment horizontal="center"/>
    </xf>
    <xf numFmtId="184" fontId="2" fillId="0" borderId="0" applyFont="0" applyFill="0" applyBorder="0" applyAlignment="0" applyProtection="0"/>
    <xf numFmtId="184" fontId="2" fillId="0" borderId="0" applyFont="0" applyFill="0" applyBorder="0" applyAlignment="0" applyProtection="0"/>
    <xf numFmtId="0" fontId="62" fillId="31" borderId="3" applyBorder="0">
      <protection locked="0"/>
    </xf>
    <xf numFmtId="206" fontId="2" fillId="0" borderId="0" applyFont="0" applyFill="0" applyBorder="0" applyAlignment="0" applyProtection="0"/>
    <xf numFmtId="185" fontId="90" fillId="0" borderId="0" applyFont="0" applyFill="0" applyBorder="0" applyAlignment="0" applyProtection="0"/>
    <xf numFmtId="0" fontId="126" fillId="63" borderId="37" applyNumberFormat="0" applyAlignment="0" applyProtection="0"/>
    <xf numFmtId="0" fontId="21" fillId="14" borderId="2" applyNumberFormat="0" applyAlignment="0" applyProtection="0"/>
    <xf numFmtId="0" fontId="126" fillId="63" borderId="37" applyNumberFormat="0" applyAlignment="0" applyProtection="0"/>
    <xf numFmtId="0" fontId="127" fillId="63" borderId="37" applyNumberFormat="0" applyAlignment="0" applyProtection="0"/>
    <xf numFmtId="0" fontId="37" fillId="10" borderId="2" applyNumberFormat="0" applyAlignment="0" applyProtection="0"/>
    <xf numFmtId="0" fontId="21" fillId="14" borderId="2" applyNumberFormat="0" applyAlignment="0" applyProtection="0"/>
    <xf numFmtId="0" fontId="128" fillId="63" borderId="37" applyNumberFormat="0" applyAlignment="0" applyProtection="0"/>
    <xf numFmtId="0" fontId="129" fillId="63" borderId="37" applyNumberFormat="0" applyAlignment="0" applyProtection="0"/>
    <xf numFmtId="0" fontId="37" fillId="10" borderId="2" applyNumberFormat="0" applyAlignment="0" applyProtection="0"/>
    <xf numFmtId="0" fontId="21" fillId="14" borderId="2" applyNumberFormat="0" applyAlignment="0" applyProtection="0"/>
    <xf numFmtId="0" fontId="128" fillId="63" borderId="37" applyNumberFormat="0" applyAlignment="0" applyProtection="0"/>
    <xf numFmtId="0" fontId="126" fillId="63" borderId="37" applyNumberFormat="0" applyAlignment="0" applyProtection="0"/>
    <xf numFmtId="0" fontId="126" fillId="63" borderId="37" applyNumberFormat="0" applyAlignment="0" applyProtection="0"/>
    <xf numFmtId="0" fontId="37" fillId="10" borderId="2" applyNumberFormat="0" applyAlignment="0" applyProtection="0"/>
    <xf numFmtId="0" fontId="130" fillId="0" borderId="38" applyNumberFormat="0" applyFill="0" applyAlignment="0" applyProtection="0"/>
    <xf numFmtId="0" fontId="22" fillId="0" borderId="7" applyNumberFormat="0" applyFill="0" applyAlignment="0" applyProtection="0"/>
    <xf numFmtId="0" fontId="130" fillId="0" borderId="38" applyNumberFormat="0" applyFill="0" applyAlignment="0" applyProtection="0"/>
    <xf numFmtId="0" fontId="38" fillId="0" borderId="8" applyNumberFormat="0" applyFill="0" applyAlignment="0" applyProtection="0"/>
    <xf numFmtId="0" fontId="131" fillId="0" borderId="38" applyNumberFormat="0" applyFill="0" applyAlignment="0" applyProtection="0"/>
    <xf numFmtId="0" fontId="38" fillId="0" borderId="6" applyNumberFormat="0" applyFill="0" applyAlignment="0" applyProtection="0"/>
    <xf numFmtId="0" fontId="22" fillId="0" borderId="7" applyNumberFormat="0" applyFill="0" applyAlignment="0" applyProtection="0"/>
    <xf numFmtId="0" fontId="38" fillId="0" borderId="6" applyNumberFormat="0" applyFill="0" applyAlignment="0" applyProtection="0"/>
    <xf numFmtId="0" fontId="132" fillId="0" borderId="38" applyNumberFormat="0" applyFill="0" applyAlignment="0" applyProtection="0"/>
    <xf numFmtId="0" fontId="133" fillId="0" borderId="38" applyNumberFormat="0" applyFill="0" applyAlignment="0" applyProtection="0"/>
    <xf numFmtId="0" fontId="38" fillId="0" borderId="8" applyNumberFormat="0" applyFill="0" applyAlignment="0" applyProtection="0"/>
    <xf numFmtId="0" fontId="22" fillId="0" borderId="7" applyNumberFormat="0" applyFill="0" applyAlignment="0" applyProtection="0"/>
    <xf numFmtId="0" fontId="132" fillId="0" borderId="38" applyNumberFormat="0" applyFill="0" applyAlignment="0" applyProtection="0"/>
    <xf numFmtId="0" fontId="130" fillId="0" borderId="38" applyNumberFormat="0" applyFill="0" applyAlignment="0" applyProtection="0"/>
    <xf numFmtId="0" fontId="130" fillId="0" borderId="38" applyNumberFormat="0" applyFill="0" applyAlignment="0" applyProtection="0"/>
    <xf numFmtId="0" fontId="38" fillId="0" borderId="6" applyNumberFormat="0" applyFill="0" applyAlignment="0" applyProtection="0"/>
    <xf numFmtId="0" fontId="134" fillId="0" borderId="0" applyNumberFormat="0" applyFill="0" applyBorder="0" applyAlignment="0" applyProtection="0"/>
    <xf numFmtId="0" fontId="23" fillId="0" borderId="0" applyNumberFormat="0" applyFill="0" applyBorder="0" applyAlignment="0" applyProtection="0"/>
    <xf numFmtId="0" fontId="134" fillId="0" borderId="0" applyNumberFormat="0" applyFill="0" applyBorder="0" applyAlignment="0" applyProtection="0"/>
    <xf numFmtId="0" fontId="135" fillId="0" borderId="0" applyNumberFormat="0" applyFill="0" applyBorder="0" applyAlignment="0" applyProtection="0"/>
    <xf numFmtId="0" fontId="39" fillId="0" borderId="0" applyNumberFormat="0" applyFill="0" applyBorder="0" applyAlignment="0" applyProtection="0"/>
    <xf numFmtId="0" fontId="136" fillId="0" borderId="0" applyNumberFormat="0" applyFill="0" applyBorder="0" applyAlignment="0" applyProtection="0"/>
    <xf numFmtId="0" fontId="23" fillId="0" borderId="0" applyNumberFormat="0" applyFill="0" applyBorder="0" applyAlignment="0" applyProtection="0"/>
    <xf numFmtId="0" fontId="137" fillId="0" borderId="0" applyNumberFormat="0" applyFill="0" applyBorder="0" applyAlignment="0" applyProtection="0"/>
    <xf numFmtId="0" fontId="39" fillId="0" borderId="0" applyNumberForma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173" fontId="2" fillId="0" borderId="0" applyFont="0" applyFill="0" applyBorder="0" applyAlignment="0" applyProtection="0"/>
    <xf numFmtId="0" fontId="63" fillId="0" borderId="0" applyNumberFormat="0" applyFill="0" applyBorder="0" applyAlignment="0" applyProtection="0"/>
    <xf numFmtId="0" fontId="23" fillId="0" borderId="0" applyNumberFormat="0" applyFill="0" applyBorder="0" applyAlignment="0" applyProtection="0"/>
    <xf numFmtId="0" fontId="64" fillId="29" borderId="4">
      <alignment horizontal="left"/>
    </xf>
    <xf numFmtId="0" fontId="65" fillId="29" borderId="0">
      <alignment horizontal="left"/>
    </xf>
    <xf numFmtId="0" fontId="66" fillId="7" borderId="0" applyNumberFormat="0" applyBorder="0" applyAlignment="0" applyProtection="0"/>
    <xf numFmtId="0" fontId="24" fillId="11" borderId="0" applyNumberFormat="0" applyBorder="0" applyAlignment="0" applyProtection="0"/>
    <xf numFmtId="0" fontId="67" fillId="32" borderId="0">
      <alignment horizontal="right" vertical="top" textRotation="90" wrapText="1"/>
    </xf>
    <xf numFmtId="0" fontId="138" fillId="64" borderId="0" applyNumberFormat="0" applyBorder="0" applyAlignment="0" applyProtection="0"/>
    <xf numFmtId="0" fontId="24" fillId="11" borderId="0" applyNumberFormat="0" applyBorder="0" applyAlignment="0" applyProtection="0"/>
    <xf numFmtId="0" fontId="138" fillId="64" borderId="0" applyNumberFormat="0" applyBorder="0" applyAlignment="0" applyProtection="0"/>
    <xf numFmtId="0" fontId="139" fillId="64" borderId="0" applyNumberFormat="0" applyBorder="0" applyAlignment="0" applyProtection="0"/>
    <xf numFmtId="0" fontId="40" fillId="7" borderId="0" applyNumberFormat="0" applyBorder="0" applyAlignment="0" applyProtection="0"/>
    <xf numFmtId="0" fontId="24" fillId="11" borderId="0" applyNumberFormat="0" applyBorder="0" applyAlignment="0" applyProtection="0"/>
    <xf numFmtId="0" fontId="140" fillId="64" borderId="0" applyNumberFormat="0" applyBorder="0" applyAlignment="0" applyProtection="0"/>
    <xf numFmtId="0" fontId="141" fillId="64" borderId="0" applyNumberFormat="0" applyBorder="0" applyAlignment="0" applyProtection="0"/>
    <xf numFmtId="0" fontId="40" fillId="7" borderId="0" applyNumberFormat="0" applyBorder="0" applyAlignment="0" applyProtection="0"/>
    <xf numFmtId="0" fontId="24" fillId="11" borderId="0" applyNumberFormat="0" applyBorder="0" applyAlignment="0" applyProtection="0"/>
    <xf numFmtId="0" fontId="140" fillId="64" borderId="0" applyNumberFormat="0" applyBorder="0" applyAlignment="0" applyProtection="0"/>
    <xf numFmtId="0" fontId="138" fillId="64" borderId="0" applyNumberFormat="0" applyBorder="0" applyAlignment="0" applyProtection="0"/>
    <xf numFmtId="0" fontId="138" fillId="64" borderId="0" applyNumberFormat="0" applyBorder="0" applyAlignment="0" applyProtection="0"/>
    <xf numFmtId="0" fontId="40" fillId="7" borderId="0" applyNumberFormat="0" applyBorder="0" applyAlignment="0" applyProtection="0"/>
    <xf numFmtId="0" fontId="68" fillId="0" borderId="9" applyNumberFormat="0" applyFill="0" applyAlignment="0" applyProtection="0"/>
    <xf numFmtId="0" fontId="28" fillId="0" borderId="10" applyNumberFormat="0" applyFill="0" applyAlignment="0" applyProtection="0"/>
    <xf numFmtId="0" fontId="69" fillId="0" borderId="11" applyNumberFormat="0" applyFill="0" applyAlignment="0" applyProtection="0"/>
    <xf numFmtId="0" fontId="29" fillId="0" borderId="12" applyNumberFormat="0" applyFill="0" applyAlignment="0" applyProtection="0"/>
    <xf numFmtId="0" fontId="70" fillId="0" borderId="13" applyNumberFormat="0" applyFill="0" applyAlignment="0" applyProtection="0"/>
    <xf numFmtId="0" fontId="30" fillId="0" borderId="14" applyNumberFormat="0" applyFill="0" applyAlignment="0" applyProtection="0"/>
    <xf numFmtId="0" fontId="70" fillId="0" borderId="0" applyNumberFormat="0" applyFill="0" applyBorder="0" applyAlignment="0" applyProtection="0"/>
    <xf numFmtId="0" fontId="30" fillId="0" borderId="0" applyNumberFormat="0" applyFill="0" applyBorder="0" applyAlignment="0" applyProtection="0"/>
    <xf numFmtId="0" fontId="143" fillId="0" borderId="0" applyNumberFormat="0" applyFill="0" applyBorder="0" applyAlignment="0" applyProtection="0"/>
    <xf numFmtId="0" fontId="41"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43" fillId="0" borderId="0" applyNumberFormat="0" applyFill="0" applyBorder="0" applyAlignment="0" applyProtection="0"/>
    <xf numFmtId="0" fontId="144" fillId="0" borderId="0" applyNumberFormat="0" applyFill="0" applyBorder="0" applyAlignment="0" applyProtection="0"/>
    <xf numFmtId="0" fontId="41"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142" fillId="0" borderId="0" applyNumberFormat="0" applyFill="0" applyBorder="0" applyAlignment="0" applyProtection="0"/>
    <xf numFmtId="0" fontId="145" fillId="0" borderId="0" applyNumberFormat="0" applyFill="0" applyBorder="0" applyAlignment="0" applyProtection="0"/>
    <xf numFmtId="0" fontId="143" fillId="0" borderId="0" applyNumberFormat="0" applyFill="0" applyBorder="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146" fillId="0" borderId="0" applyNumberFormat="0" applyFill="0" applyBorder="0" applyAlignment="0" applyProtection="0"/>
    <xf numFmtId="0" fontId="41"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8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71" fillId="10" borderId="2" applyNumberFormat="0" applyAlignment="0" applyProtection="0"/>
    <xf numFmtId="0" fontId="21" fillId="14" borderId="2" applyNumberFormat="0" applyAlignment="0" applyProtection="0"/>
    <xf numFmtId="0" fontId="6" fillId="30"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2" fillId="0" borderId="0" applyFont="0" applyFill="0" applyBorder="0" applyAlignment="0" applyProtection="0"/>
    <xf numFmtId="43" fontId="90" fillId="0" borderId="0" applyFont="0" applyFill="0" applyBorder="0" applyAlignment="0" applyProtection="0"/>
    <xf numFmtId="184" fontId="53" fillId="0" borderId="0" applyFont="0" applyFill="0" applyBorder="0" applyAlignment="0" applyProtection="0"/>
    <xf numFmtId="43" fontId="2" fillId="0" borderId="0" applyFont="0" applyFill="0" applyBorder="0" applyAlignment="0" applyProtection="0"/>
    <xf numFmtId="43" fontId="92" fillId="0" borderId="0" applyFont="0" applyFill="0" applyBorder="0" applyAlignment="0" applyProtection="0"/>
    <xf numFmtId="43" fontId="90"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5"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2" fillId="0" borderId="0" applyFont="0" applyFill="0" applyBorder="0" applyAlignment="0" applyProtection="0"/>
    <xf numFmtId="43" fontId="90" fillId="0" borderId="0" applyFont="0" applyFill="0" applyBorder="0" applyAlignment="0" applyProtection="0"/>
    <xf numFmtId="43" fontId="90" fillId="0" borderId="0" applyFont="0" applyFill="0" applyBorder="0" applyAlignment="0" applyProtection="0"/>
    <xf numFmtId="43" fontId="2" fillId="0" borderId="0" applyFont="0" applyFill="0" applyBorder="0" applyAlignment="0" applyProtection="0"/>
    <xf numFmtId="43" fontId="91" fillId="0" borderId="0" applyFont="0" applyFill="0" applyBorder="0" applyAlignment="0" applyProtection="0"/>
    <xf numFmtId="43" fontId="2" fillId="0" borderId="0" applyFont="0" applyFill="0" applyBorder="0" applyAlignment="0" applyProtection="0"/>
    <xf numFmtId="43" fontId="90" fillId="0" borderId="0" applyFont="0" applyFill="0" applyBorder="0" applyAlignment="0" applyProtection="0"/>
    <xf numFmtId="43" fontId="90" fillId="0" borderId="0" applyFont="0" applyFill="0" applyBorder="0" applyAlignment="0" applyProtection="0"/>
    <xf numFmtId="43" fontId="2" fillId="0" borderId="0" applyFont="0" applyFill="0" applyBorder="0" applyAlignment="0" applyProtection="0"/>
    <xf numFmtId="43" fontId="90" fillId="0" borderId="0" applyFont="0" applyFill="0" applyBorder="0" applyAlignment="0" applyProtection="0"/>
    <xf numFmtId="43" fontId="90" fillId="0" borderId="0" applyFont="0" applyFill="0" applyBorder="0" applyAlignment="0" applyProtection="0"/>
    <xf numFmtId="0" fontId="3" fillId="29" borderId="15">
      <alignment wrapText="1"/>
    </xf>
    <xf numFmtId="0" fontId="3" fillId="29" borderId="15">
      <alignment wrapText="1"/>
    </xf>
    <xf numFmtId="0" fontId="72" fillId="29" borderId="16"/>
    <xf numFmtId="0" fontId="72" fillId="29" borderId="17"/>
    <xf numFmtId="0" fontId="3" fillId="29" borderId="18">
      <alignment horizontal="center" wrapText="1"/>
    </xf>
    <xf numFmtId="0" fontId="3" fillId="29" borderId="18">
      <alignment horizontal="center" wrapText="1"/>
    </xf>
    <xf numFmtId="0" fontId="146" fillId="0" borderId="0" applyNumberFormat="0" applyFill="0" applyBorder="0" applyAlignment="0" applyProtection="0">
      <alignment vertical="top"/>
      <protection locked="0"/>
    </xf>
    <xf numFmtId="0" fontId="73" fillId="0" borderId="19" applyNumberFormat="0" applyFill="0" applyAlignment="0" applyProtection="0"/>
    <xf numFmtId="0" fontId="31" fillId="0" borderId="20" applyNumberFormat="0" applyFill="0" applyAlignment="0" applyProtection="0"/>
    <xf numFmtId="176" fontId="2" fillId="0" borderId="0" applyFont="0" applyFill="0" applyBorder="0" applyAlignment="0" applyProtection="0"/>
    <xf numFmtId="0" fontId="147" fillId="65" borderId="0" applyNumberFormat="0" applyBorder="0" applyAlignment="0" applyProtection="0"/>
    <xf numFmtId="0" fontId="25" fillId="14" borderId="0" applyNumberFormat="0" applyBorder="0" applyAlignment="0" applyProtection="0"/>
    <xf numFmtId="0" fontId="147" fillId="65" borderId="0" applyNumberFormat="0" applyBorder="0" applyAlignment="0" applyProtection="0"/>
    <xf numFmtId="0" fontId="42" fillId="14" borderId="0" applyNumberFormat="0" applyBorder="0" applyAlignment="0" applyProtection="0"/>
    <xf numFmtId="0" fontId="25" fillId="14" borderId="0" applyNumberFormat="0" applyBorder="0" applyAlignment="0" applyProtection="0"/>
    <xf numFmtId="0" fontId="148" fillId="65" borderId="0" applyNumberFormat="0" applyBorder="0" applyAlignment="0" applyProtection="0"/>
    <xf numFmtId="0" fontId="25" fillId="14" borderId="0" applyNumberFormat="0" applyBorder="0" applyAlignment="0" applyProtection="0"/>
    <xf numFmtId="0" fontId="149" fillId="65" borderId="0" applyNumberFormat="0" applyBorder="0" applyAlignment="0" applyProtection="0"/>
    <xf numFmtId="0" fontId="74" fillId="14" borderId="0" applyNumberFormat="0" applyBorder="0" applyAlignment="0" applyProtection="0"/>
    <xf numFmtId="0" fontId="25" fillId="14" borderId="0" applyNumberFormat="0" applyBorder="0" applyAlignment="0" applyProtection="0"/>
    <xf numFmtId="0" fontId="149" fillId="65" borderId="0" applyNumberFormat="0" applyBorder="0" applyAlignment="0" applyProtection="0"/>
    <xf numFmtId="0" fontId="147" fillId="65" borderId="0" applyNumberFormat="0" applyBorder="0" applyAlignment="0" applyProtection="0"/>
    <xf numFmtId="0" fontId="25" fillId="14" borderId="0" applyNumberFormat="0" applyBorder="0" applyAlignment="0" applyProtection="0"/>
    <xf numFmtId="0" fontId="150" fillId="65" borderId="0" applyNumberFormat="0" applyBorder="0" applyAlignment="0" applyProtection="0"/>
    <xf numFmtId="0" fontId="147" fillId="65" borderId="0" applyNumberFormat="0" applyBorder="0" applyAlignment="0" applyProtection="0"/>
    <xf numFmtId="0" fontId="42" fillId="14" borderId="0" applyNumberFormat="0" applyBorder="0" applyAlignment="0" applyProtection="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2" fillId="0" borderId="0"/>
    <xf numFmtId="0" fontId="3" fillId="0" borderId="0"/>
    <xf numFmtId="0" fontId="3" fillId="0" borderId="0"/>
    <xf numFmtId="0" fontId="3" fillId="0" borderId="0"/>
    <xf numFmtId="0" fontId="108" fillId="0" borderId="0"/>
    <xf numFmtId="0" fontId="108" fillId="0" borderId="0"/>
    <xf numFmtId="0" fontId="3" fillId="0" borderId="0"/>
    <xf numFmtId="0" fontId="2" fillId="0" borderId="0"/>
    <xf numFmtId="0" fontId="2" fillId="0" borderId="0"/>
    <xf numFmtId="0" fontId="2" fillId="0" borderId="0"/>
    <xf numFmtId="0" fontId="2" fillId="0" borderId="0"/>
    <xf numFmtId="0" fontId="2" fillId="0" borderId="0"/>
    <xf numFmtId="0" fontId="105" fillId="0" borderId="0"/>
    <xf numFmtId="0" fontId="15" fillId="0" borderId="0"/>
    <xf numFmtId="0" fontId="2" fillId="0" borderId="0"/>
    <xf numFmtId="0" fontId="2" fillId="0" borderId="0"/>
    <xf numFmtId="0" fontId="105" fillId="0" borderId="0"/>
    <xf numFmtId="0" fontId="111" fillId="0" borderId="0"/>
    <xf numFmtId="0" fontId="105" fillId="0" borderId="0"/>
    <xf numFmtId="0" fontId="2" fillId="0" borderId="0"/>
    <xf numFmtId="0" fontId="2" fillId="0" borderId="0"/>
    <xf numFmtId="0" fontId="2" fillId="0" borderId="0"/>
    <xf numFmtId="0" fontId="2" fillId="0" borderId="0"/>
    <xf numFmtId="0" fontId="111" fillId="0" borderId="0"/>
    <xf numFmtId="0" fontId="108" fillId="0" borderId="0"/>
    <xf numFmtId="0" fontId="1" fillId="0" borderId="0"/>
    <xf numFmtId="0" fontId="108" fillId="0" borderId="0"/>
    <xf numFmtId="0" fontId="1" fillId="0" borderId="0"/>
    <xf numFmtId="0" fontId="2" fillId="0" borderId="0"/>
    <xf numFmtId="0" fontId="1" fillId="0" borderId="0"/>
    <xf numFmtId="0" fontId="108" fillId="0" borderId="0"/>
    <xf numFmtId="0" fontId="1" fillId="0" borderId="0"/>
    <xf numFmtId="0" fontId="108" fillId="0" borderId="0"/>
    <xf numFmtId="0" fontId="108" fillId="0" borderId="0"/>
    <xf numFmtId="0" fontId="1" fillId="0" borderId="0"/>
    <xf numFmtId="0" fontId="1" fillId="0" borderId="0"/>
    <xf numFmtId="0" fontId="108" fillId="0" borderId="0"/>
    <xf numFmtId="0" fontId="2"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3" fillId="0" borderId="0"/>
    <xf numFmtId="0" fontId="2" fillId="8" borderId="21" applyNumberFormat="0" applyFont="0" applyAlignment="0" applyProtection="0"/>
    <xf numFmtId="0" fontId="2" fillId="8" borderId="21" applyNumberFormat="0" applyFont="0" applyAlignment="0" applyProtection="0"/>
    <xf numFmtId="0" fontId="90" fillId="66" borderId="39" applyNumberFormat="0" applyFont="0" applyAlignment="0" applyProtection="0"/>
    <xf numFmtId="0" fontId="2" fillId="8" borderId="21" applyNumberFormat="0" applyFont="0" applyAlignment="0" applyProtection="0"/>
    <xf numFmtId="0" fontId="90" fillId="66" borderId="39" applyNumberFormat="0" applyFont="0" applyAlignment="0" applyProtection="0"/>
    <xf numFmtId="0" fontId="2" fillId="8" borderId="21" applyNumberFormat="0" applyFont="0" applyAlignment="0" applyProtection="0"/>
    <xf numFmtId="0" fontId="92" fillId="66" borderId="39" applyNumberFormat="0" applyFont="0" applyAlignment="0" applyProtection="0"/>
    <xf numFmtId="0" fontId="2" fillId="8" borderId="21" applyNumberFormat="0" applyFont="0" applyAlignment="0" applyProtection="0"/>
    <xf numFmtId="0" fontId="1"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1" fillId="66" borderId="39" applyNumberFormat="0" applyFont="0" applyAlignment="0" applyProtection="0"/>
    <xf numFmtId="0" fontId="54" fillId="8" borderId="21" applyNumberFormat="0" applyFont="0" applyAlignment="0" applyProtection="0"/>
    <xf numFmtId="0" fontId="16" fillId="8" borderId="21"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2" fillId="8" borderId="21"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5"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90" fillId="66" borderId="39" applyNumberFormat="0" applyFont="0" applyAlignment="0" applyProtection="0"/>
    <xf numFmtId="0" fontId="2" fillId="8" borderId="21" applyNumberFormat="0" applyFont="0" applyAlignment="0" applyProtection="0"/>
    <xf numFmtId="0" fontId="2" fillId="8" borderId="21" applyNumberFormat="0" applyFont="0" applyAlignment="0" applyProtection="0"/>
    <xf numFmtId="0" fontId="2" fillId="8" borderId="21" applyNumberFormat="0" applyFont="0" applyAlignment="0" applyProtection="0"/>
    <xf numFmtId="0" fontId="54" fillId="8" borderId="21" applyNumberFormat="0" applyFont="0" applyAlignment="0" applyProtection="0"/>
    <xf numFmtId="0" fontId="2" fillId="8" borderId="21" applyNumberFormat="0" applyFont="0" applyAlignment="0" applyProtection="0"/>
    <xf numFmtId="0" fontId="90" fillId="66" borderId="39" applyNumberFormat="0" applyFont="0" applyAlignment="0" applyProtection="0"/>
    <xf numFmtId="0" fontId="15" fillId="8" borderId="21" applyNumberFormat="0" applyFont="0" applyAlignment="0" applyProtection="0"/>
    <xf numFmtId="0" fontId="80" fillId="8" borderId="21" applyNumberFormat="0" applyFont="0" applyAlignment="0" applyProtection="0"/>
    <xf numFmtId="0" fontId="90" fillId="66" borderId="39" applyNumberFormat="0" applyFont="0" applyAlignment="0" applyProtection="0"/>
    <xf numFmtId="0" fontId="2" fillId="8" borderId="21" applyNumberFormat="0" applyFont="0" applyAlignment="0" applyProtection="0"/>
    <xf numFmtId="0" fontId="102" fillId="8" borderId="21" applyNumberFormat="0" applyFont="0" applyAlignment="0" applyProtection="0"/>
    <xf numFmtId="0" fontId="75" fillId="12" borderId="1" applyNumberFormat="0" applyAlignment="0" applyProtection="0"/>
    <xf numFmtId="0" fontId="19" fillId="4" borderId="1" applyNumberFormat="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102"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2" fillId="0" borderId="0" applyFont="0" applyFill="0" applyBorder="0" applyAlignment="0" applyProtection="0"/>
    <xf numFmtId="9" fontId="9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2" fillId="0" borderId="0" applyFont="0" applyFill="0" applyBorder="0" applyAlignment="0" applyProtection="0"/>
    <xf numFmtId="9" fontId="2" fillId="0" borderId="0" applyFont="0" applyFill="0" applyBorder="0" applyAlignment="0" applyProtection="0"/>
    <xf numFmtId="9" fontId="9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0" fillId="0" borderId="0" applyFont="0" applyFill="0" applyBorder="0" applyAlignment="0" applyProtection="0"/>
    <xf numFmtId="9" fontId="9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1"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2"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2"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0" fontId="3" fillId="29" borderId="4"/>
    <xf numFmtId="0" fontId="3" fillId="29" borderId="4"/>
    <xf numFmtId="0" fontId="60" fillId="29" borderId="0">
      <alignment horizontal="right"/>
    </xf>
    <xf numFmtId="0" fontId="76" fillId="33" borderId="0">
      <alignment horizontal="center"/>
    </xf>
    <xf numFmtId="0" fontId="77" fillId="30" borderId="0"/>
    <xf numFmtId="0" fontId="78" fillId="32" borderId="22">
      <alignment horizontal="left" vertical="top" wrapText="1"/>
    </xf>
    <xf numFmtId="0" fontId="78" fillId="32" borderId="23">
      <alignment horizontal="left" vertical="top"/>
    </xf>
    <xf numFmtId="0" fontId="151" fillId="67" borderId="0" applyNumberFormat="0" applyBorder="0" applyAlignment="0" applyProtection="0"/>
    <xf numFmtId="0" fontId="26" fillId="9" borderId="0" applyNumberFormat="0" applyBorder="0" applyAlignment="0" applyProtection="0"/>
    <xf numFmtId="0" fontId="151" fillId="67" borderId="0" applyNumberFormat="0" applyBorder="0" applyAlignment="0" applyProtection="0"/>
    <xf numFmtId="0" fontId="82" fillId="5" borderId="0" applyNumberFormat="0" applyBorder="0" applyAlignment="0" applyProtection="0"/>
    <xf numFmtId="0" fontId="152" fillId="67" borderId="0" applyNumberFormat="0" applyBorder="0" applyAlignment="0" applyProtection="0"/>
    <xf numFmtId="0" fontId="153" fillId="67" borderId="0" applyNumberFormat="0" applyBorder="0" applyAlignment="0" applyProtection="0"/>
    <xf numFmtId="0" fontId="43" fillId="5" borderId="0" applyNumberFormat="0" applyBorder="0" applyAlignment="0" applyProtection="0"/>
    <xf numFmtId="0" fontId="26" fillId="9" borderId="0" applyNumberFormat="0" applyBorder="0" applyAlignment="0" applyProtection="0"/>
    <xf numFmtId="0" fontId="154" fillId="67" borderId="0" applyNumberFormat="0" applyBorder="0" applyAlignment="0" applyProtection="0"/>
    <xf numFmtId="0" fontId="82" fillId="5" borderId="0" applyNumberFormat="0" applyBorder="0" applyAlignment="0" applyProtection="0"/>
    <xf numFmtId="0" fontId="26" fillId="9" borderId="0" applyNumberFormat="0" applyBorder="0" applyAlignment="0" applyProtection="0"/>
    <xf numFmtId="0" fontId="43" fillId="5" borderId="0" applyNumberFormat="0" applyBorder="0" applyAlignment="0" applyProtection="0"/>
    <xf numFmtId="0" fontId="151" fillId="67" borderId="0" applyNumberFormat="0" applyBorder="0" applyAlignment="0" applyProtection="0"/>
    <xf numFmtId="0" fontId="151" fillId="67" borderId="0" applyNumberFormat="0" applyBorder="0" applyAlignment="0" applyProtection="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5"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86"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2" fillId="0" borderId="0"/>
    <xf numFmtId="0" fontId="88" fillId="0" borderId="0"/>
    <xf numFmtId="0" fontId="2" fillId="0" borderId="0"/>
    <xf numFmtId="0" fontId="108" fillId="0" borderId="0"/>
    <xf numFmtId="0" fontId="2" fillId="0" borderId="0"/>
    <xf numFmtId="0" fontId="2" fillId="0" borderId="0"/>
    <xf numFmtId="0" fontId="108" fillId="0" borderId="0"/>
    <xf numFmtId="0" fontId="155" fillId="0" borderId="0"/>
    <xf numFmtId="0" fontId="94" fillId="0" borderId="0"/>
    <xf numFmtId="0" fontId="109" fillId="0" borderId="0"/>
    <xf numFmtId="0" fontId="155" fillId="0" borderId="0"/>
    <xf numFmtId="0" fontId="110" fillId="0" borderId="0"/>
    <xf numFmtId="0" fontId="156" fillId="0" borderId="0"/>
    <xf numFmtId="0" fontId="15" fillId="0" borderId="0">
      <alignment vertical="top"/>
    </xf>
    <xf numFmtId="0" fontId="103" fillId="0" borderId="0"/>
    <xf numFmtId="0" fontId="108" fillId="0" borderId="0"/>
    <xf numFmtId="0" fontId="2" fillId="0" borderId="0"/>
    <xf numFmtId="0" fontId="109" fillId="0" borderId="0"/>
    <xf numFmtId="0" fontId="108" fillId="0" borderId="0"/>
    <xf numFmtId="0" fontId="157" fillId="0" borderId="0"/>
    <xf numFmtId="0" fontId="94" fillId="0" borderId="0"/>
    <xf numFmtId="0" fontId="51" fillId="0" borderId="0" applyBorder="0"/>
    <xf numFmtId="0" fontId="15" fillId="0" borderId="0">
      <alignment vertical="top"/>
    </xf>
    <xf numFmtId="0" fontId="15" fillId="0" borderId="0">
      <alignment vertical="top"/>
    </xf>
    <xf numFmtId="0" fontId="51" fillId="0" borderId="0" applyBorder="0"/>
    <xf numFmtId="0" fontId="2" fillId="0" borderId="0"/>
    <xf numFmtId="0" fontId="15" fillId="0" borderId="0">
      <alignment vertical="top"/>
    </xf>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0"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2" fillId="0" borderId="0"/>
    <xf numFmtId="0" fontId="1" fillId="0" borderId="0"/>
    <xf numFmtId="0" fontId="54"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3" fillId="0" borderId="0"/>
    <xf numFmtId="0" fontId="108" fillId="0" borderId="0"/>
    <xf numFmtId="0" fontId="2" fillId="0" borderId="0"/>
    <xf numFmtId="0" fontId="15" fillId="0" borderId="0">
      <alignment vertical="top"/>
    </xf>
    <xf numFmtId="0" fontId="94" fillId="0" borderId="0"/>
    <xf numFmtId="0" fontId="108" fillId="0" borderId="0"/>
    <xf numFmtId="0" fontId="51" fillId="0" borderId="0"/>
    <xf numFmtId="0" fontId="104" fillId="0" borderId="0"/>
    <xf numFmtId="0" fontId="51" fillId="0" borderId="0"/>
    <xf numFmtId="0" fontId="2" fillId="0" borderId="0"/>
    <xf numFmtId="0" fontId="51" fillId="0" borderId="0"/>
    <xf numFmtId="0" fontId="15" fillId="0" borderId="0">
      <alignment vertical="top"/>
    </xf>
    <xf numFmtId="0" fontId="108" fillId="0" borderId="0"/>
    <xf numFmtId="0" fontId="3"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94"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 fillId="0" borderId="0">
      <alignment vertical="top"/>
    </xf>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 fillId="0" borderId="0">
      <alignment vertical="top"/>
    </xf>
    <xf numFmtId="0" fontId="108" fillId="0" borderId="0"/>
    <xf numFmtId="0" fontId="108" fillId="0" borderId="0"/>
    <xf numFmtId="0" fontId="108" fillId="0" borderId="0"/>
    <xf numFmtId="0" fontId="108" fillId="0" borderId="0"/>
    <xf numFmtId="0" fontId="108" fillId="0" borderId="0"/>
    <xf numFmtId="0" fontId="108" fillId="0" borderId="0"/>
    <xf numFmtId="0" fontId="104"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 fillId="0" borderId="0">
      <alignment vertical="top"/>
    </xf>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8" fillId="0" borderId="0"/>
    <xf numFmtId="0" fontId="108" fillId="0" borderId="0"/>
    <xf numFmtId="0" fontId="108" fillId="0" borderId="0"/>
    <xf numFmtId="0" fontId="108" fillId="0" borderId="0"/>
    <xf numFmtId="0" fontId="15" fillId="0" borderId="0">
      <alignment vertical="top"/>
    </xf>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 fillId="0" borderId="0">
      <alignment vertical="top"/>
    </xf>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9" fillId="0" borderId="0"/>
    <xf numFmtId="0" fontId="2" fillId="0" borderId="0"/>
    <xf numFmtId="0" fontId="108" fillId="0" borderId="0"/>
    <xf numFmtId="0" fontId="15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80"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1"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94" fillId="0" borderId="0"/>
    <xf numFmtId="0" fontId="108" fillId="0" borderId="0"/>
    <xf numFmtId="0" fontId="108" fillId="0" borderId="0"/>
    <xf numFmtId="0" fontId="108" fillId="0" borderId="0"/>
    <xf numFmtId="0" fontId="109" fillId="0" borderId="0"/>
    <xf numFmtId="0" fontId="109" fillId="0" borderId="0"/>
    <xf numFmtId="0" fontId="2" fillId="0" borderId="0"/>
    <xf numFmtId="0" fontId="2" fillId="0" borderId="0"/>
    <xf numFmtId="0" fontId="103"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5"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80" fillId="0" borderId="0"/>
    <xf numFmtId="0" fontId="2" fillId="0" borderId="0"/>
    <xf numFmtId="0" fontId="109"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5"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6"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0"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9" fillId="0" borderId="0"/>
    <xf numFmtId="0" fontId="108" fillId="0" borderId="0"/>
    <xf numFmtId="0" fontId="108" fillId="0" borderId="0"/>
    <xf numFmtId="0" fontId="103"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9" fillId="0" borderId="0"/>
    <xf numFmtId="0" fontId="108" fillId="0" borderId="0"/>
    <xf numFmtId="0" fontId="108" fillId="0" borderId="0"/>
    <xf numFmtId="0" fontId="155"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6"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80"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94"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94"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8" fillId="0" borderId="0" applyNumberFormat="0" applyBorder="0" applyAlignment="0"/>
    <xf numFmtId="0" fontId="108" fillId="0" borderId="0"/>
    <xf numFmtId="0" fontId="108" fillId="0" borderId="0"/>
    <xf numFmtId="0" fontId="108" fillId="0" borderId="0"/>
    <xf numFmtId="0" fontId="108" fillId="0" borderId="0"/>
    <xf numFmtId="0" fontId="94" fillId="0" borderId="0"/>
    <xf numFmtId="0" fontId="108" fillId="0" borderId="0"/>
    <xf numFmtId="0" fontId="108" fillId="0" borderId="0"/>
    <xf numFmtId="0" fontId="108" fillId="0" borderId="0"/>
    <xf numFmtId="0" fontId="108" fillId="0" borderId="0"/>
    <xf numFmtId="0" fontId="110" fillId="0" borderId="0"/>
    <xf numFmtId="0" fontId="108" fillId="0" borderId="0"/>
    <xf numFmtId="0" fontId="108" fillId="0" borderId="0"/>
    <xf numFmtId="0" fontId="108" fillId="0" borderId="0"/>
    <xf numFmtId="0" fontId="94" fillId="0" borderId="0"/>
    <xf numFmtId="0" fontId="108" fillId="0" borderId="0"/>
    <xf numFmtId="0" fontId="158" fillId="0" borderId="0"/>
    <xf numFmtId="0" fontId="108" fillId="0" borderId="0"/>
    <xf numFmtId="0" fontId="108" fillId="0" borderId="0"/>
    <xf numFmtId="0" fontId="108" fillId="0" borderId="0"/>
    <xf numFmtId="0" fontId="108" fillId="0" borderId="0"/>
    <xf numFmtId="0" fontId="108" fillId="0" borderId="0"/>
    <xf numFmtId="0" fontId="155" fillId="0" borderId="0"/>
    <xf numFmtId="0" fontId="108" fillId="0" borderId="0"/>
    <xf numFmtId="0" fontId="108" fillId="0" borderId="0"/>
    <xf numFmtId="0" fontId="108" fillId="0" borderId="0"/>
    <xf numFmtId="0" fontId="108" fillId="0" borderId="0"/>
    <xf numFmtId="0" fontId="155"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1" fillId="0" borderId="0"/>
    <xf numFmtId="0" fontId="108" fillId="0" borderId="0"/>
    <xf numFmtId="0" fontId="108" fillId="0" borderId="0"/>
    <xf numFmtId="0" fontId="108" fillId="0" borderId="0"/>
    <xf numFmtId="0" fontId="108" fillId="0" borderId="0"/>
    <xf numFmtId="0" fontId="155" fillId="0" borderId="0"/>
    <xf numFmtId="0" fontId="2"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 fillId="0" borderId="0">
      <alignment vertical="top"/>
    </xf>
    <xf numFmtId="0" fontId="108" fillId="0" borderId="0"/>
    <xf numFmtId="0" fontId="108" fillId="0" borderId="0"/>
    <xf numFmtId="0" fontId="108" fillId="0" borderId="0"/>
    <xf numFmtId="0" fontId="108" fillId="0" borderId="0"/>
    <xf numFmtId="0" fontId="15" fillId="0" borderId="0">
      <alignment vertical="top"/>
    </xf>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5" fillId="0" borderId="0">
      <alignment vertical="top"/>
    </xf>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2" fillId="0" borderId="0"/>
    <xf numFmtId="182" fontId="2" fillId="0" borderId="0" applyFont="0" applyFill="0" applyBorder="0" applyAlignment="0" applyProtection="0">
      <alignment horizontal="right" vertical="center"/>
      <protection locked="0"/>
    </xf>
    <xf numFmtId="0" fontId="15" fillId="0" borderId="0">
      <alignment vertical="top"/>
    </xf>
    <xf numFmtId="0" fontId="59" fillId="29" borderId="0">
      <alignment horizontal="center"/>
    </xf>
    <xf numFmtId="0" fontId="44" fillId="0" borderId="0" applyNumberFormat="0" applyFill="0" applyBorder="0" applyAlignment="0" applyProtection="0"/>
    <xf numFmtId="0" fontId="27" fillId="0" borderId="0" applyNumberFormat="0" applyFill="0" applyBorder="0" applyAlignment="0" applyProtection="0"/>
    <xf numFmtId="0" fontId="79" fillId="29" borderId="0"/>
    <xf numFmtId="0" fontId="9" fillId="0" borderId="6" applyNumberFormat="0" applyFill="0" applyAlignment="0" applyProtection="0"/>
    <xf numFmtId="0" fontId="22" fillId="0" borderId="7" applyNumberFormat="0" applyFill="0" applyAlignment="0" applyProtection="0"/>
    <xf numFmtId="0" fontId="160" fillId="0" borderId="0" applyNumberFormat="0" applyFill="0" applyBorder="0" applyAlignment="0" applyProtection="0"/>
    <xf numFmtId="0" fontId="161" fillId="0" borderId="40" applyNumberFormat="0" applyFill="0" applyAlignment="0" applyProtection="0"/>
    <xf numFmtId="0" fontId="28" fillId="0" borderId="10" applyNumberFormat="0" applyFill="0" applyAlignment="0" applyProtection="0"/>
    <xf numFmtId="0" fontId="161" fillId="0" borderId="40" applyNumberFormat="0" applyFill="0" applyAlignment="0" applyProtection="0"/>
    <xf numFmtId="0" fontId="83" fillId="0" borderId="24" applyNumberFormat="0" applyFill="0" applyAlignment="0" applyProtection="0"/>
    <xf numFmtId="0" fontId="162" fillId="0" borderId="40" applyNumberFormat="0" applyFill="0" applyAlignment="0" applyProtection="0"/>
    <xf numFmtId="0" fontId="45" fillId="0" borderId="9" applyNumberFormat="0" applyFill="0" applyAlignment="0" applyProtection="0"/>
    <xf numFmtId="0" fontId="28" fillId="0" borderId="10" applyNumberFormat="0" applyFill="0" applyAlignment="0" applyProtection="0"/>
    <xf numFmtId="0" fontId="45" fillId="0" borderId="9" applyNumberFormat="0" applyFill="0" applyAlignment="0" applyProtection="0"/>
    <xf numFmtId="0" fontId="163" fillId="0" borderId="40" applyNumberFormat="0" applyFill="0" applyAlignment="0" applyProtection="0"/>
    <xf numFmtId="0" fontId="162" fillId="0" borderId="40" applyNumberFormat="0" applyFill="0" applyAlignment="0" applyProtection="0"/>
    <xf numFmtId="0" fontId="83" fillId="0" borderId="24" applyNumberFormat="0" applyFill="0" applyAlignment="0" applyProtection="0"/>
    <xf numFmtId="0" fontId="28" fillId="0" borderId="10" applyNumberFormat="0" applyFill="0" applyAlignment="0" applyProtection="0"/>
    <xf numFmtId="0" fontId="163" fillId="0" borderId="40" applyNumberFormat="0" applyFill="0" applyAlignment="0" applyProtection="0"/>
    <xf numFmtId="0" fontId="161" fillId="0" borderId="40" applyNumberFormat="0" applyFill="0" applyAlignment="0" applyProtection="0"/>
    <xf numFmtId="0" fontId="161" fillId="0" borderId="40" applyNumberFormat="0" applyFill="0" applyAlignment="0" applyProtection="0"/>
    <xf numFmtId="0" fontId="45" fillId="0" borderId="9" applyNumberFormat="0" applyFill="0" applyAlignment="0" applyProtection="0"/>
    <xf numFmtId="0" fontId="164" fillId="0" borderId="41" applyNumberFormat="0" applyFill="0" applyAlignment="0" applyProtection="0"/>
    <xf numFmtId="0" fontId="29" fillId="0" borderId="12" applyNumberFormat="0" applyFill="0" applyAlignment="0" applyProtection="0"/>
    <xf numFmtId="0" fontId="164" fillId="0" borderId="41" applyNumberFormat="0" applyFill="0" applyAlignment="0" applyProtection="0"/>
    <xf numFmtId="0" fontId="84" fillId="0" borderId="11" applyNumberFormat="0" applyFill="0" applyAlignment="0" applyProtection="0"/>
    <xf numFmtId="0" fontId="165" fillId="0" borderId="41" applyNumberFormat="0" applyFill="0" applyAlignment="0" applyProtection="0"/>
    <xf numFmtId="0" fontId="46" fillId="0" borderId="11" applyNumberFormat="0" applyFill="0" applyAlignment="0" applyProtection="0"/>
    <xf numFmtId="0" fontId="29" fillId="0" borderId="12" applyNumberFormat="0" applyFill="0" applyAlignment="0" applyProtection="0"/>
    <xf numFmtId="0" fontId="46" fillId="0" borderId="11" applyNumberFormat="0" applyFill="0" applyAlignment="0" applyProtection="0"/>
    <xf numFmtId="0" fontId="166" fillId="0" borderId="41" applyNumberFormat="0" applyFill="0" applyAlignment="0" applyProtection="0"/>
    <xf numFmtId="0" fontId="165" fillId="0" borderId="41" applyNumberFormat="0" applyFill="0" applyAlignment="0" applyProtection="0"/>
    <xf numFmtId="0" fontId="84" fillId="0" borderId="11" applyNumberFormat="0" applyFill="0" applyAlignment="0" applyProtection="0"/>
    <xf numFmtId="0" fontId="29" fillId="0" borderId="12" applyNumberFormat="0" applyFill="0" applyAlignment="0" applyProtection="0"/>
    <xf numFmtId="0" fontId="166" fillId="0" borderId="41" applyNumberFormat="0" applyFill="0" applyAlignment="0" applyProtection="0"/>
    <xf numFmtId="0" fontId="164" fillId="0" borderId="41" applyNumberFormat="0" applyFill="0" applyAlignment="0" applyProtection="0"/>
    <xf numFmtId="0" fontId="164" fillId="0" borderId="41" applyNumberFormat="0" applyFill="0" applyAlignment="0" applyProtection="0"/>
    <xf numFmtId="0" fontId="46" fillId="0" borderId="11" applyNumberFormat="0" applyFill="0" applyAlignment="0" applyProtection="0"/>
    <xf numFmtId="0" fontId="167" fillId="0" borderId="42" applyNumberFormat="0" applyFill="0" applyAlignment="0" applyProtection="0"/>
    <xf numFmtId="0" fontId="30" fillId="0" borderId="14" applyNumberFormat="0" applyFill="0" applyAlignment="0" applyProtection="0"/>
    <xf numFmtId="0" fontId="167" fillId="0" borderId="42" applyNumberFormat="0" applyFill="0" applyAlignment="0" applyProtection="0"/>
    <xf numFmtId="0" fontId="85" fillId="0" borderId="25" applyNumberFormat="0" applyFill="0" applyAlignment="0" applyProtection="0"/>
    <xf numFmtId="0" fontId="168" fillId="0" borderId="42" applyNumberFormat="0" applyFill="0" applyAlignment="0" applyProtection="0"/>
    <xf numFmtId="0" fontId="47" fillId="0" borderId="13" applyNumberFormat="0" applyFill="0" applyAlignment="0" applyProtection="0"/>
    <xf numFmtId="0" fontId="30" fillId="0" borderId="14" applyNumberFormat="0" applyFill="0" applyAlignment="0" applyProtection="0"/>
    <xf numFmtId="0" fontId="47" fillId="0" borderId="13" applyNumberFormat="0" applyFill="0" applyAlignment="0" applyProtection="0"/>
    <xf numFmtId="0" fontId="169" fillId="0" borderId="42" applyNumberFormat="0" applyFill="0" applyAlignment="0" applyProtection="0"/>
    <xf numFmtId="0" fontId="168" fillId="0" borderId="42" applyNumberFormat="0" applyFill="0" applyAlignment="0" applyProtection="0"/>
    <xf numFmtId="0" fontId="85" fillId="0" borderId="25" applyNumberFormat="0" applyFill="0" applyAlignment="0" applyProtection="0"/>
    <xf numFmtId="0" fontId="30" fillId="0" borderId="14" applyNumberFormat="0" applyFill="0" applyAlignment="0" applyProtection="0"/>
    <xf numFmtId="0" fontId="169" fillId="0" borderId="42" applyNumberFormat="0" applyFill="0" applyAlignment="0" applyProtection="0"/>
    <xf numFmtId="0" fontId="167" fillId="0" borderId="42" applyNumberFormat="0" applyFill="0" applyAlignment="0" applyProtection="0"/>
    <xf numFmtId="0" fontId="167" fillId="0" borderId="42" applyNumberFormat="0" applyFill="0" applyAlignment="0" applyProtection="0"/>
    <xf numFmtId="0" fontId="47" fillId="0" borderId="13" applyNumberFormat="0" applyFill="0" applyAlignment="0" applyProtection="0"/>
    <xf numFmtId="0" fontId="167" fillId="0" borderId="0" applyNumberFormat="0" applyFill="0" applyBorder="0" applyAlignment="0" applyProtection="0"/>
    <xf numFmtId="0" fontId="30" fillId="0" borderId="0" applyNumberFormat="0" applyFill="0" applyBorder="0" applyAlignment="0" applyProtection="0"/>
    <xf numFmtId="0" fontId="167" fillId="0" borderId="0" applyNumberFormat="0" applyFill="0" applyBorder="0" applyAlignment="0" applyProtection="0"/>
    <xf numFmtId="0" fontId="85" fillId="0" borderId="0" applyNumberFormat="0" applyFill="0" applyBorder="0" applyAlignment="0" applyProtection="0"/>
    <xf numFmtId="0" fontId="168" fillId="0" borderId="0" applyNumberFormat="0" applyFill="0" applyBorder="0" applyAlignment="0" applyProtection="0"/>
    <xf numFmtId="0" fontId="47" fillId="0" borderId="0" applyNumberFormat="0" applyFill="0" applyBorder="0" applyAlignment="0" applyProtection="0"/>
    <xf numFmtId="0" fontId="169" fillId="0" borderId="0" applyNumberFormat="0" applyFill="0" applyBorder="0" applyAlignment="0" applyProtection="0"/>
    <xf numFmtId="0" fontId="47" fillId="0" borderId="0" applyNumberFormat="0" applyFill="0" applyBorder="0" applyAlignment="0" applyProtection="0"/>
    <xf numFmtId="0" fontId="30" fillId="0" borderId="0" applyNumberFormat="0" applyFill="0" applyBorder="0" applyAlignment="0" applyProtection="0"/>
    <xf numFmtId="0" fontId="168" fillId="0" borderId="0" applyNumberFormat="0" applyFill="0" applyBorder="0" applyAlignment="0" applyProtection="0"/>
    <xf numFmtId="0" fontId="85" fillId="0" borderId="0" applyNumberFormat="0" applyFill="0" applyBorder="0" applyAlignment="0" applyProtection="0"/>
    <xf numFmtId="0" fontId="30" fillId="0" borderId="0" applyNumberFormat="0" applyFill="0" applyBorder="0" applyAlignment="0" applyProtection="0"/>
    <xf numFmtId="0" fontId="47" fillId="0" borderId="0" applyNumberFormat="0" applyFill="0" applyBorder="0" applyAlignment="0" applyProtection="0"/>
    <xf numFmtId="0" fontId="167" fillId="0" borderId="0" applyNumberFormat="0" applyFill="0" applyBorder="0" applyAlignment="0" applyProtection="0"/>
    <xf numFmtId="0" fontId="167" fillId="0" borderId="0" applyNumberFormat="0" applyFill="0" applyBorder="0" applyAlignment="0" applyProtection="0"/>
    <xf numFmtId="0" fontId="27" fillId="0" borderId="0" applyNumberFormat="0" applyFill="0" applyBorder="0" applyAlignment="0" applyProtection="0"/>
    <xf numFmtId="0" fontId="160" fillId="0" borderId="0" applyNumberFormat="0" applyFill="0" applyBorder="0" applyAlignment="0" applyProtection="0"/>
    <xf numFmtId="0" fontId="27" fillId="0" borderId="0" applyNumberFormat="0" applyFill="0" applyBorder="0" applyAlignment="0" applyProtection="0"/>
    <xf numFmtId="0" fontId="170" fillId="0" borderId="0" applyNumberFormat="0" applyFill="0" applyBorder="0" applyAlignment="0" applyProtection="0"/>
    <xf numFmtId="0" fontId="44" fillId="0" borderId="0" applyNumberFormat="0" applyFill="0" applyBorder="0" applyAlignment="0" applyProtection="0"/>
    <xf numFmtId="0" fontId="27" fillId="0" borderId="0" applyNumberFormat="0" applyFill="0" applyBorder="0" applyAlignment="0" applyProtection="0"/>
    <xf numFmtId="0" fontId="160" fillId="0" borderId="0" applyNumberFormat="0" applyFill="0" applyBorder="0" applyAlignment="0" applyProtection="0"/>
    <xf numFmtId="0" fontId="171" fillId="0" borderId="43" applyNumberFormat="0" applyFill="0" applyAlignment="0" applyProtection="0"/>
    <xf numFmtId="0" fontId="31" fillId="0" borderId="20" applyNumberFormat="0" applyFill="0" applyAlignment="0" applyProtection="0"/>
    <xf numFmtId="0" fontId="171" fillId="0" borderId="43" applyNumberFormat="0" applyFill="0" applyAlignment="0" applyProtection="0"/>
    <xf numFmtId="0" fontId="172" fillId="0" borderId="43" applyNumberFormat="0" applyFill="0" applyAlignment="0" applyProtection="0"/>
    <xf numFmtId="0" fontId="48" fillId="0" borderId="19" applyNumberFormat="0" applyFill="0" applyAlignment="0" applyProtection="0"/>
    <xf numFmtId="0" fontId="173" fillId="0" borderId="43" applyNumberFormat="0" applyFill="0" applyAlignment="0" applyProtection="0"/>
    <xf numFmtId="0" fontId="31" fillId="0" borderId="20" applyNumberFormat="0" applyFill="0" applyAlignment="0" applyProtection="0"/>
    <xf numFmtId="0" fontId="174" fillId="0" borderId="43" applyNumberFormat="0" applyFill="0" applyAlignment="0" applyProtection="0"/>
    <xf numFmtId="0" fontId="48" fillId="0" borderId="19" applyNumberFormat="0" applyFill="0" applyAlignment="0" applyProtection="0"/>
    <xf numFmtId="0" fontId="31" fillId="0" borderId="20" applyNumberFormat="0" applyFill="0" applyAlignment="0" applyProtection="0"/>
    <xf numFmtId="0" fontId="48" fillId="0" borderId="19" applyNumberFormat="0" applyFill="0" applyAlignment="0" applyProtection="0"/>
    <xf numFmtId="0" fontId="171" fillId="0" borderId="43" applyNumberFormat="0" applyFill="0" applyAlignment="0" applyProtection="0"/>
    <xf numFmtId="0" fontId="171" fillId="0" borderId="43" applyNumberFormat="0" applyFill="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175" fillId="0" borderId="0" applyNumberFormat="0" applyFill="0" applyBorder="0" applyAlignment="0" applyProtection="0"/>
    <xf numFmtId="0" fontId="31" fillId="0" borderId="0" applyNumberFormat="0" applyFill="0" applyBorder="0" applyAlignment="0" applyProtection="0"/>
    <xf numFmtId="0" fontId="175" fillId="0" borderId="0" applyNumberFormat="0" applyFill="0" applyBorder="0" applyAlignment="0" applyProtection="0"/>
    <xf numFmtId="0" fontId="176" fillId="0" borderId="0" applyNumberFormat="0" applyFill="0" applyBorder="0" applyAlignment="0" applyProtection="0"/>
    <xf numFmtId="0" fontId="49" fillId="0" borderId="0" applyNumberFormat="0" applyFill="0" applyBorder="0" applyAlignment="0" applyProtection="0"/>
    <xf numFmtId="0" fontId="177" fillId="0" borderId="0" applyNumberFormat="0" applyFill="0" applyBorder="0" applyAlignment="0" applyProtection="0"/>
    <xf numFmtId="0" fontId="31" fillId="0" borderId="0" applyNumberFormat="0" applyFill="0" applyBorder="0" applyAlignment="0" applyProtection="0"/>
    <xf numFmtId="0" fontId="178" fillId="0" borderId="0" applyNumberFormat="0" applyFill="0" applyBorder="0" applyAlignment="0" applyProtection="0"/>
    <xf numFmtId="0" fontId="49" fillId="0" borderId="0" applyNumberFormat="0" applyFill="0" applyBorder="0" applyAlignment="0" applyProtection="0"/>
    <xf numFmtId="0" fontId="31" fillId="0" borderId="0" applyNumberFormat="0" applyFill="0" applyBorder="0" applyAlignment="0" applyProtection="0"/>
    <xf numFmtId="0" fontId="49" fillId="0" borderId="0" applyNumberFormat="0" applyFill="0" applyBorder="0" applyAlignment="0" applyProtection="0"/>
    <xf numFmtId="0" fontId="175" fillId="0" borderId="0" applyNumberFormat="0" applyFill="0" applyBorder="0" applyAlignment="0" applyProtection="0"/>
    <xf numFmtId="0" fontId="17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31" fillId="0" borderId="0" applyNumberFormat="0" applyFill="0" applyBorder="0" applyAlignment="0" applyProtection="0"/>
    <xf numFmtId="0" fontId="179" fillId="68" borderId="44" applyNumberFormat="0" applyAlignment="0" applyProtection="0"/>
    <xf numFmtId="0" fontId="32" fillId="18" borderId="5" applyNumberFormat="0" applyAlignment="0" applyProtection="0"/>
    <xf numFmtId="0" fontId="179" fillId="68" borderId="44" applyNumberFormat="0" applyAlignment="0" applyProtection="0"/>
    <xf numFmtId="0" fontId="180" fillId="68" borderId="44" applyNumberFormat="0" applyAlignment="0" applyProtection="0"/>
    <xf numFmtId="0" fontId="50" fillId="18" borderId="5" applyNumberFormat="0" applyAlignment="0" applyProtection="0"/>
    <xf numFmtId="0" fontId="181" fillId="68" borderId="44" applyNumberFormat="0" applyAlignment="0" applyProtection="0"/>
    <xf numFmtId="0" fontId="32" fillId="18" borderId="5" applyNumberFormat="0" applyAlignment="0" applyProtection="0"/>
    <xf numFmtId="0" fontId="182" fillId="68" borderId="44" applyNumberFormat="0" applyAlignment="0" applyProtection="0"/>
    <xf numFmtId="0" fontId="50" fillId="18" borderId="5" applyNumberFormat="0" applyAlignment="0" applyProtection="0"/>
    <xf numFmtId="0" fontId="32" fillId="18" borderId="5" applyNumberFormat="0" applyAlignment="0" applyProtection="0"/>
    <xf numFmtId="0" fontId="50" fillId="18" borderId="5" applyNumberFormat="0" applyAlignment="0" applyProtection="0"/>
    <xf numFmtId="0" fontId="179" fillId="68" borderId="44" applyNumberFormat="0" applyAlignment="0" applyProtection="0"/>
    <xf numFmtId="0" fontId="179" fillId="68" borderId="44" applyNumberFormat="0" applyAlignment="0" applyProtection="0"/>
  </cellStyleXfs>
  <cellXfs count="338">
    <xf numFmtId="0" fontId="0" fillId="0" borderId="0" xfId="0"/>
    <xf numFmtId="0" fontId="5" fillId="0" borderId="0" xfId="0" applyFont="1" applyAlignment="1">
      <alignment horizontal="right"/>
    </xf>
    <xf numFmtId="0" fontId="6" fillId="0" borderId="0" xfId="0" applyFont="1"/>
    <xf numFmtId="0" fontId="6" fillId="0" borderId="0" xfId="0" applyFont="1" applyAlignment="1">
      <alignment wrapText="1"/>
    </xf>
    <xf numFmtId="0" fontId="0" fillId="0" borderId="26" xfId="0" applyBorder="1"/>
    <xf numFmtId="0" fontId="0" fillId="0" borderId="0" xfId="0" applyBorder="1"/>
    <xf numFmtId="0" fontId="0" fillId="34" borderId="0" xfId="0" applyFill="1"/>
    <xf numFmtId="0" fontId="6" fillId="0" borderId="0" xfId="0" applyFont="1" applyAlignment="1"/>
    <xf numFmtId="0" fontId="8" fillId="0" borderId="0" xfId="0" applyFont="1"/>
    <xf numFmtId="0" fontId="0" fillId="0" borderId="0" xfId="0" applyAlignment="1"/>
    <xf numFmtId="0" fontId="6" fillId="0" borderId="0" xfId="0" applyFont="1" applyAlignment="1">
      <alignment horizontal="center"/>
    </xf>
    <xf numFmtId="0" fontId="7" fillId="0" borderId="26" xfId="0" applyFont="1" applyBorder="1" applyAlignment="1">
      <alignment horizontal="right"/>
    </xf>
    <xf numFmtId="0" fontId="7" fillId="0" borderId="0" xfId="0" applyFont="1" applyAlignment="1">
      <alignment horizontal="right"/>
    </xf>
    <xf numFmtId="0" fontId="6" fillId="0" borderId="0" xfId="0" applyFont="1" applyAlignment="1">
      <alignment horizontal="center" wrapText="1"/>
    </xf>
    <xf numFmtId="0" fontId="6" fillId="0" borderId="17" xfId="0" quotePrefix="1" applyFont="1" applyBorder="1" applyAlignment="1">
      <alignment horizontal="right"/>
    </xf>
    <xf numFmtId="0" fontId="0" fillId="34" borderId="26" xfId="0" applyFill="1" applyBorder="1"/>
    <xf numFmtId="0" fontId="9" fillId="0" borderId="0" xfId="0" applyFont="1" applyAlignment="1">
      <alignment horizontal="center" wrapText="1"/>
    </xf>
    <xf numFmtId="0" fontId="9" fillId="0" borderId="0" xfId="0" applyFont="1" applyAlignment="1">
      <alignment wrapText="1"/>
    </xf>
    <xf numFmtId="0" fontId="0" fillId="34" borderId="0" xfId="0" applyFill="1" applyBorder="1"/>
    <xf numFmtId="0" fontId="0" fillId="0" borderId="26" xfId="0" applyFill="1" applyBorder="1"/>
    <xf numFmtId="0" fontId="0" fillId="0" borderId="0" xfId="0" applyFill="1"/>
    <xf numFmtId="0" fontId="0" fillId="0" borderId="17" xfId="0" applyBorder="1"/>
    <xf numFmtId="172" fontId="0" fillId="0" borderId="0" xfId="0" applyNumberFormat="1"/>
    <xf numFmtId="171" fontId="2" fillId="0" borderId="0" xfId="0" applyNumberFormat="1" applyFont="1" applyBorder="1" applyAlignment="1">
      <alignment horizontal="right" vertical="center"/>
    </xf>
    <xf numFmtId="171" fontId="0" fillId="34" borderId="26" xfId="0" applyNumberFormat="1" applyFill="1" applyBorder="1"/>
    <xf numFmtId="171" fontId="0" fillId="34" borderId="0" xfId="0" applyNumberFormat="1" applyFill="1" applyBorder="1"/>
    <xf numFmtId="172" fontId="0" fillId="0" borderId="26" xfId="0" applyNumberFormat="1" applyBorder="1"/>
    <xf numFmtId="171" fontId="2" fillId="0" borderId="26" xfId="0" applyNumberFormat="1" applyFont="1" applyBorder="1" applyAlignment="1">
      <alignment horizontal="right" vertical="center"/>
    </xf>
    <xf numFmtId="0" fontId="0" fillId="0" borderId="0" xfId="0" applyAlignment="1">
      <alignment horizontal="right"/>
    </xf>
    <xf numFmtId="0" fontId="7" fillId="34" borderId="26" xfId="0" applyFont="1" applyFill="1" applyBorder="1"/>
    <xf numFmtId="0" fontId="7" fillId="34" borderId="0" xfId="0" applyFont="1" applyFill="1" applyBorder="1"/>
    <xf numFmtId="0" fontId="7" fillId="34" borderId="0" xfId="0" applyFont="1" applyFill="1"/>
    <xf numFmtId="0" fontId="7" fillId="0" borderId="0" xfId="0" applyFont="1" applyBorder="1" applyAlignment="1">
      <alignment horizontal="right"/>
    </xf>
    <xf numFmtId="0" fontId="7" fillId="0" borderId="26" xfId="0" applyFont="1" applyBorder="1" applyAlignment="1">
      <alignment wrapText="1"/>
    </xf>
    <xf numFmtId="0" fontId="7" fillId="34" borderId="26" xfId="0" applyFont="1" applyFill="1" applyBorder="1" applyAlignment="1"/>
    <xf numFmtId="0" fontId="7" fillId="0" borderId="0" xfId="0" applyFont="1"/>
    <xf numFmtId="0" fontId="0" fillId="0" borderId="0" xfId="0" applyFill="1" applyBorder="1"/>
    <xf numFmtId="0" fontId="7" fillId="0" borderId="0" xfId="0" applyFont="1" applyFill="1" applyBorder="1"/>
    <xf numFmtId="0" fontId="7" fillId="0" borderId="26" xfId="0" applyFont="1" applyBorder="1"/>
    <xf numFmtId="0" fontId="7" fillId="0" borderId="0" xfId="0" applyFont="1" applyBorder="1"/>
    <xf numFmtId="0" fontId="0" fillId="0" borderId="26" xfId="0" applyBorder="1" applyAlignment="1">
      <alignment horizontal="right"/>
    </xf>
    <xf numFmtId="0" fontId="0" fillId="0" borderId="0" xfId="0" applyAlignment="1">
      <alignment horizontal="left"/>
    </xf>
    <xf numFmtId="0" fontId="7" fillId="0" borderId="0" xfId="0" applyFont="1" applyAlignment="1">
      <alignment horizontal="left"/>
    </xf>
    <xf numFmtId="0" fontId="6" fillId="0" borderId="0" xfId="0" applyFont="1" applyFill="1"/>
    <xf numFmtId="0" fontId="11" fillId="0" borderId="0" xfId="0" applyFont="1" applyAlignment="1">
      <alignment horizontal="left"/>
    </xf>
    <xf numFmtId="0" fontId="2" fillId="0" borderId="0" xfId="0" applyFont="1"/>
    <xf numFmtId="0" fontId="10" fillId="0" borderId="0" xfId="0" applyFont="1" applyAlignment="1"/>
    <xf numFmtId="0" fontId="11" fillId="0" borderId="0" xfId="0" applyFont="1"/>
    <xf numFmtId="0" fontId="11" fillId="0" borderId="26" xfId="0" applyFont="1" applyBorder="1" applyAlignment="1">
      <alignment horizontal="right"/>
    </xf>
    <xf numFmtId="0" fontId="11" fillId="34" borderId="26" xfId="0" applyFont="1" applyFill="1" applyBorder="1"/>
    <xf numFmtId="0" fontId="11" fillId="0" borderId="26" xfId="0" applyFont="1" applyBorder="1"/>
    <xf numFmtId="0" fontId="11" fillId="0" borderId="0" xfId="0" applyFont="1" applyAlignment="1">
      <alignment horizontal="right"/>
    </xf>
    <xf numFmtId="0" fontId="11" fillId="34" borderId="0" xfId="0" applyFont="1" applyFill="1" applyBorder="1"/>
    <xf numFmtId="0" fontId="11" fillId="34" borderId="0" xfId="0" applyFont="1" applyFill="1"/>
    <xf numFmtId="0" fontId="10" fillId="0" borderId="0" xfId="0" applyFont="1" applyAlignment="1">
      <alignment horizontal="right"/>
    </xf>
    <xf numFmtId="0" fontId="10" fillId="0" borderId="0" xfId="0" applyFont="1" applyAlignment="1">
      <alignment horizontal="right" wrapText="1"/>
    </xf>
    <xf numFmtId="0" fontId="11" fillId="0" borderId="27" xfId="0" applyFont="1" applyBorder="1" applyAlignment="1">
      <alignment horizontal="left"/>
    </xf>
    <xf numFmtId="0" fontId="11" fillId="34" borderId="27" xfId="0" applyFont="1" applyFill="1" applyBorder="1"/>
    <xf numFmtId="0" fontId="11" fillId="0" borderId="27" xfId="0" applyFont="1" applyBorder="1"/>
    <xf numFmtId="0" fontId="6" fillId="0" borderId="0" xfId="0" applyFont="1" applyAlignment="1">
      <alignment horizontal="right"/>
    </xf>
    <xf numFmtId="0" fontId="6" fillId="0" borderId="0" xfId="0" applyFont="1" applyAlignment="1">
      <alignment horizontal="right" wrapText="1"/>
    </xf>
    <xf numFmtId="0" fontId="7" fillId="0" borderId="0" xfId="0" applyFont="1" applyBorder="1" applyAlignment="1">
      <alignment horizontal="left"/>
    </xf>
    <xf numFmtId="0" fontId="12" fillId="0" borderId="0" xfId="0" applyFont="1" applyAlignment="1">
      <alignment horizontal="right"/>
    </xf>
    <xf numFmtId="0" fontId="0" fillId="0" borderId="27" xfId="0" applyBorder="1" applyAlignment="1">
      <alignment horizontal="left"/>
    </xf>
    <xf numFmtId="0" fontId="0" fillId="0" borderId="27" xfId="0" applyBorder="1" applyAlignment="1">
      <alignment horizontal="right"/>
    </xf>
    <xf numFmtId="0" fontId="6" fillId="0" borderId="17" xfId="0" applyFont="1" applyBorder="1" applyAlignment="1">
      <alignment horizontal="right"/>
    </xf>
    <xf numFmtId="0" fontId="6" fillId="0" borderId="17" xfId="0" applyFont="1" applyBorder="1" applyAlignment="1">
      <alignment horizontal="left"/>
    </xf>
    <xf numFmtId="0" fontId="6" fillId="0" borderId="17" xfId="0" applyFont="1" applyBorder="1" applyAlignment="1">
      <alignment horizontal="left" indent="3"/>
    </xf>
    <xf numFmtId="0" fontId="0" fillId="0" borderId="0" xfId="0" applyBorder="1" applyAlignment="1">
      <alignment horizontal="left"/>
    </xf>
    <xf numFmtId="0" fontId="6" fillId="0" borderId="0" xfId="0" applyFont="1" applyBorder="1" applyAlignment="1">
      <alignment horizontal="right" wrapText="1"/>
    </xf>
    <xf numFmtId="0" fontId="6" fillId="0" borderId="0" xfId="0" applyFont="1" applyFill="1" applyBorder="1" applyAlignment="1">
      <alignment horizontal="right" wrapText="1"/>
    </xf>
    <xf numFmtId="0" fontId="7" fillId="0" borderId="0" xfId="0" applyFont="1" applyFill="1" applyBorder="1" applyAlignment="1">
      <alignment horizontal="left"/>
    </xf>
    <xf numFmtId="0" fontId="6" fillId="0" borderId="0" xfId="0" applyFont="1" applyFill="1" applyAlignment="1">
      <alignment horizontal="right" wrapText="1"/>
    </xf>
    <xf numFmtId="0" fontId="10" fillId="0" borderId="0" xfId="0" applyFont="1" applyBorder="1"/>
    <xf numFmtId="0" fontId="13" fillId="0" borderId="0" xfId="0" applyFont="1"/>
    <xf numFmtId="0" fontId="13" fillId="0" borderId="0" xfId="0" applyFont="1" applyBorder="1"/>
    <xf numFmtId="0" fontId="11" fillId="0" borderId="0" xfId="0" applyFont="1" applyBorder="1" applyAlignment="1">
      <alignment horizontal="left"/>
    </xf>
    <xf numFmtId="0" fontId="10" fillId="0" borderId="17" xfId="0" applyFont="1" applyBorder="1" applyAlignment="1">
      <alignment horizontal="right"/>
    </xf>
    <xf numFmtId="0" fontId="11" fillId="0" borderId="17" xfId="0" applyFont="1" applyBorder="1"/>
    <xf numFmtId="0" fontId="11" fillId="0" borderId="0" xfId="0" applyFont="1" applyBorder="1"/>
    <xf numFmtId="0" fontId="11" fillId="0" borderId="17" xfId="0" applyFont="1" applyBorder="1" applyAlignment="1">
      <alignment horizontal="right"/>
    </xf>
    <xf numFmtId="0" fontId="10" fillId="0" borderId="0" xfId="0" applyFont="1" applyBorder="1" applyAlignment="1">
      <alignment horizontal="right" wrapText="1"/>
    </xf>
    <xf numFmtId="0" fontId="11" fillId="0" borderId="0" xfId="0" applyFont="1" applyFill="1" applyBorder="1" applyAlignment="1">
      <alignment horizontal="left"/>
    </xf>
    <xf numFmtId="171" fontId="7" fillId="0" borderId="26" xfId="0" applyNumberFormat="1" applyFont="1" applyBorder="1"/>
    <xf numFmtId="1" fontId="7" fillId="0" borderId="26" xfId="0" applyNumberFormat="1" applyFont="1" applyBorder="1"/>
    <xf numFmtId="172" fontId="7" fillId="0" borderId="26" xfId="0" applyNumberFormat="1" applyFont="1" applyBorder="1"/>
    <xf numFmtId="171" fontId="7" fillId="0" borderId="0" xfId="0" applyNumberFormat="1" applyFont="1"/>
    <xf numFmtId="1" fontId="7" fillId="0" borderId="0" xfId="0" applyNumberFormat="1" applyFont="1"/>
    <xf numFmtId="172" fontId="7" fillId="0" borderId="0" xfId="0" applyNumberFormat="1" applyFont="1"/>
    <xf numFmtId="172" fontId="7" fillId="0" borderId="0" xfId="0" applyNumberFormat="1" applyFont="1" applyBorder="1"/>
    <xf numFmtId="172" fontId="7" fillId="0" borderId="0" xfId="0" applyNumberFormat="1" applyFont="1" applyAlignment="1">
      <alignment horizontal="right"/>
    </xf>
    <xf numFmtId="0" fontId="6" fillId="0" borderId="17" xfId="0" applyFont="1" applyFill="1" applyBorder="1" applyAlignment="1">
      <alignment horizontal="right" wrapText="1"/>
    </xf>
    <xf numFmtId="0" fontId="6" fillId="0" borderId="17" xfId="0" applyFont="1" applyBorder="1" applyAlignment="1">
      <alignment horizontal="right" wrapText="1"/>
    </xf>
    <xf numFmtId="0" fontId="11" fillId="34" borderId="28" xfId="0" applyFont="1" applyFill="1" applyBorder="1"/>
    <xf numFmtId="0" fontId="0" fillId="0" borderId="0" xfId="0" applyFill="1" applyBorder="1" applyAlignment="1">
      <alignment horizontal="right"/>
    </xf>
    <xf numFmtId="0" fontId="0" fillId="0" borderId="0" xfId="0" applyBorder="1" applyAlignment="1">
      <alignment horizontal="right"/>
    </xf>
    <xf numFmtId="0" fontId="6" fillId="0" borderId="15" xfId="0" applyFont="1" applyBorder="1"/>
    <xf numFmtId="172" fontId="7" fillId="34" borderId="26" xfId="0" applyNumberFormat="1" applyFont="1" applyFill="1" applyBorder="1" applyAlignment="1">
      <alignment wrapText="1"/>
    </xf>
    <xf numFmtId="172" fontId="7" fillId="0" borderId="26" xfId="0" applyNumberFormat="1" applyFont="1" applyFill="1" applyBorder="1" applyAlignment="1">
      <alignment wrapText="1"/>
    </xf>
    <xf numFmtId="172" fontId="7" fillId="34" borderId="0" xfId="0" applyNumberFormat="1" applyFont="1" applyFill="1" applyBorder="1" applyAlignment="1">
      <alignment wrapText="1"/>
    </xf>
    <xf numFmtId="172" fontId="7" fillId="0" borderId="0" xfId="0" applyNumberFormat="1" applyFont="1" applyFill="1" applyBorder="1" applyAlignment="1">
      <alignment wrapText="1"/>
    </xf>
    <xf numFmtId="0" fontId="2" fillId="0" borderId="0" xfId="0" applyFont="1" applyAlignment="1">
      <alignment horizontal="left"/>
    </xf>
    <xf numFmtId="0" fontId="7" fillId="35" borderId="26" xfId="0" applyFont="1" applyFill="1" applyBorder="1"/>
    <xf numFmtId="0" fontId="7" fillId="35" borderId="0" xfId="0" applyFont="1" applyFill="1" applyBorder="1"/>
    <xf numFmtId="0" fontId="7" fillId="35" borderId="27" xfId="0" applyFont="1" applyFill="1" applyBorder="1"/>
    <xf numFmtId="0" fontId="7" fillId="35" borderId="0" xfId="0" applyFont="1" applyFill="1"/>
    <xf numFmtId="0" fontId="0" fillId="35" borderId="0" xfId="0" applyFill="1"/>
    <xf numFmtId="0" fontId="7" fillId="34" borderId="0" xfId="0" applyFont="1" applyFill="1" applyBorder="1" applyAlignment="1">
      <alignment horizontal="right"/>
    </xf>
    <xf numFmtId="0" fontId="2" fillId="34" borderId="0" xfId="0" applyFont="1" applyFill="1" applyBorder="1"/>
    <xf numFmtId="0" fontId="2" fillId="0" borderId="0" xfId="0" applyFont="1" applyFill="1" applyBorder="1"/>
    <xf numFmtId="0" fontId="2" fillId="0" borderId="0" xfId="0" applyFont="1" applyAlignment="1">
      <alignment horizontal="right"/>
    </xf>
    <xf numFmtId="0" fontId="11" fillId="0" borderId="0" xfId="0" applyFont="1" applyBorder="1" applyAlignment="1">
      <alignment horizontal="right"/>
    </xf>
    <xf numFmtId="0" fontId="2" fillId="0" borderId="0" xfId="0" applyFont="1" applyFill="1" applyBorder="1" applyAlignment="1">
      <alignment horizontal="left"/>
    </xf>
    <xf numFmtId="1" fontId="2" fillId="0" borderId="0" xfId="0" applyNumberFormat="1" applyFont="1" applyFill="1" applyBorder="1" applyAlignment="1">
      <alignment horizontal="right"/>
    </xf>
    <xf numFmtId="172" fontId="0" fillId="0" borderId="0" xfId="0" applyNumberFormat="1" applyFill="1"/>
    <xf numFmtId="172" fontId="2" fillId="0" borderId="0" xfId="0" applyNumberFormat="1" applyFont="1" applyFill="1" applyBorder="1" applyAlignment="1">
      <alignment horizontal="right"/>
    </xf>
    <xf numFmtId="172" fontId="0" fillId="0" borderId="26" xfId="0" applyNumberFormat="1" applyFill="1" applyBorder="1"/>
    <xf numFmtId="172" fontId="2" fillId="0" borderId="26" xfId="0" applyNumberFormat="1" applyFont="1" applyFill="1" applyBorder="1" applyAlignment="1">
      <alignment horizontal="right"/>
    </xf>
    <xf numFmtId="0" fontId="2" fillId="0" borderId="26" xfId="0" applyFont="1" applyBorder="1" applyAlignment="1">
      <alignment horizontal="right"/>
    </xf>
    <xf numFmtId="171" fontId="2" fillId="0" borderId="0" xfId="0" applyNumberFormat="1" applyFont="1" applyFill="1" applyBorder="1" applyAlignment="1">
      <alignment horizontal="right" vertical="center"/>
    </xf>
    <xf numFmtId="1" fontId="7" fillId="0" borderId="0" xfId="0" applyNumberFormat="1" applyFont="1" applyAlignment="1">
      <alignment horizontal="right"/>
    </xf>
    <xf numFmtId="0" fontId="11" fillId="0" borderId="27" xfId="0" applyFont="1" applyBorder="1" applyAlignment="1">
      <alignment horizontal="right"/>
    </xf>
    <xf numFmtId="0" fontId="6" fillId="0" borderId="0" xfId="0" applyFont="1" applyBorder="1" applyAlignment="1">
      <alignment horizontal="right"/>
    </xf>
    <xf numFmtId="0" fontId="0" fillId="0" borderId="29" xfId="0" applyBorder="1"/>
    <xf numFmtId="0" fontId="0" fillId="0" borderId="30" xfId="0" applyBorder="1"/>
    <xf numFmtId="0" fontId="0" fillId="0" borderId="30" xfId="0" applyFill="1" applyBorder="1"/>
    <xf numFmtId="0" fontId="6" fillId="0" borderId="0" xfId="0" applyFont="1" applyBorder="1" applyAlignment="1">
      <alignment horizontal="left" wrapText="1"/>
    </xf>
    <xf numFmtId="0" fontId="0" fillId="35" borderId="26" xfId="0" applyFill="1" applyBorder="1"/>
    <xf numFmtId="172" fontId="0" fillId="35" borderId="26" xfId="0" applyNumberFormat="1" applyFill="1" applyBorder="1"/>
    <xf numFmtId="172" fontId="0" fillId="35" borderId="0" xfId="0" applyNumberFormat="1" applyFill="1"/>
    <xf numFmtId="0" fontId="6" fillId="0" borderId="31" xfId="0" applyFont="1" applyBorder="1" applyAlignment="1">
      <alignment horizontal="left" indent="3"/>
    </xf>
    <xf numFmtId="0" fontId="6" fillId="0" borderId="30" xfId="0" applyFont="1" applyBorder="1" applyAlignment="1">
      <alignment horizontal="right" wrapText="1"/>
    </xf>
    <xf numFmtId="1" fontId="0" fillId="0" borderId="0" xfId="0" applyNumberFormat="1" applyFill="1"/>
    <xf numFmtId="0" fontId="0" fillId="35" borderId="0" xfId="0" applyFill="1" applyBorder="1"/>
    <xf numFmtId="1" fontId="0" fillId="0" borderId="26" xfId="0" applyNumberFormat="1" applyFill="1" applyBorder="1"/>
    <xf numFmtId="172" fontId="2" fillId="0" borderId="0" xfId="0" applyNumberFormat="1" applyFont="1"/>
    <xf numFmtId="172" fontId="2" fillId="0" borderId="0" xfId="0" applyNumberFormat="1" applyFont="1" applyFill="1" applyBorder="1" applyAlignment="1">
      <alignment wrapText="1"/>
    </xf>
    <xf numFmtId="172" fontId="2" fillId="34" borderId="0" xfId="0" applyNumberFormat="1" applyFont="1" applyFill="1" applyBorder="1" applyAlignment="1">
      <alignment wrapText="1"/>
    </xf>
    <xf numFmtId="0" fontId="2" fillId="0" borderId="0" xfId="0" applyFont="1" applyBorder="1"/>
    <xf numFmtId="0" fontId="6" fillId="0" borderId="0" xfId="0" applyFont="1" applyBorder="1"/>
    <xf numFmtId="172" fontId="0" fillId="34" borderId="0" xfId="0" applyNumberFormat="1" applyFill="1"/>
    <xf numFmtId="0" fontId="2" fillId="0" borderId="0" xfId="1583"/>
    <xf numFmtId="0" fontId="2" fillId="0" borderId="26" xfId="1583" applyBorder="1"/>
    <xf numFmtId="1" fontId="0" fillId="0" borderId="0" xfId="0" applyNumberFormat="1"/>
    <xf numFmtId="0" fontId="2" fillId="0" borderId="0" xfId="0" applyFont="1" applyAlignment="1">
      <alignment wrapText="1"/>
    </xf>
    <xf numFmtId="0" fontId="0" fillId="0" borderId="0" xfId="0" applyBorder="1" applyAlignment="1"/>
    <xf numFmtId="0" fontId="0" fillId="0" borderId="0" xfId="0" applyFill="1" applyBorder="1" applyAlignment="1"/>
    <xf numFmtId="172" fontId="0" fillId="0" borderId="0" xfId="0" applyNumberFormat="1" applyAlignment="1">
      <alignment horizontal="right"/>
    </xf>
    <xf numFmtId="174" fontId="2" fillId="0" borderId="0" xfId="0" applyNumberFormat="1" applyFont="1" applyBorder="1" applyAlignment="1">
      <alignment horizontal="right"/>
    </xf>
    <xf numFmtId="0" fontId="2" fillId="36" borderId="26" xfId="0" applyFont="1" applyFill="1" applyBorder="1" applyAlignment="1">
      <alignment horizontal="right"/>
    </xf>
    <xf numFmtId="0" fontId="2" fillId="36" borderId="0" xfId="0" applyFont="1" applyFill="1" applyAlignment="1">
      <alignment horizontal="right"/>
    </xf>
    <xf numFmtId="172" fontId="2" fillId="0" borderId="0" xfId="0" applyNumberFormat="1" applyFont="1" applyAlignment="1">
      <alignment horizontal="right"/>
    </xf>
    <xf numFmtId="1" fontId="2" fillId="0" borderId="0" xfId="0" applyNumberFormat="1" applyFont="1" applyAlignment="1">
      <alignment horizontal="right"/>
    </xf>
    <xf numFmtId="174" fontId="2" fillId="0" borderId="32" xfId="0" applyNumberFormat="1" applyFont="1" applyBorder="1" applyAlignment="1">
      <alignment horizontal="right"/>
    </xf>
    <xf numFmtId="2" fontId="0" fillId="0" borderId="0" xfId="0" applyNumberFormat="1" applyFill="1" applyBorder="1"/>
    <xf numFmtId="0" fontId="2" fillId="0" borderId="0" xfId="0" applyFont="1" applyAlignment="1">
      <alignment horizontal="left" wrapText="1"/>
    </xf>
    <xf numFmtId="0" fontId="0" fillId="0" borderId="33" xfId="0" applyBorder="1" applyAlignment="1">
      <alignment horizontal="left"/>
    </xf>
    <xf numFmtId="0" fontId="7" fillId="35" borderId="33" xfId="0" applyFont="1" applyFill="1" applyBorder="1"/>
    <xf numFmtId="0" fontId="0" fillId="0" borderId="33" xfId="0" applyBorder="1" applyAlignment="1">
      <alignment horizontal="right"/>
    </xf>
    <xf numFmtId="41" fontId="0" fillId="0" borderId="0" xfId="0" applyNumberFormat="1" applyAlignment="1">
      <alignment horizontal="right"/>
    </xf>
    <xf numFmtId="0" fontId="7" fillId="0" borderId="26" xfId="0" applyFont="1" applyBorder="1" applyAlignment="1">
      <alignment horizontal="left"/>
    </xf>
    <xf numFmtId="0" fontId="0" fillId="0" borderId="28" xfId="0" applyBorder="1" applyAlignment="1">
      <alignment horizontal="left"/>
    </xf>
    <xf numFmtId="0" fontId="7" fillId="35" borderId="28" xfId="0" applyFont="1" applyFill="1" applyBorder="1"/>
    <xf numFmtId="0" fontId="0" fillId="0" borderId="28" xfId="0" applyBorder="1" applyAlignment="1">
      <alignment horizontal="right"/>
    </xf>
    <xf numFmtId="0" fontId="0" fillId="35" borderId="27" xfId="0" applyFill="1" applyBorder="1"/>
    <xf numFmtId="174" fontId="2" fillId="0" borderId="0" xfId="0" applyNumberFormat="1" applyFont="1" applyFill="1" applyBorder="1" applyAlignment="1">
      <alignment horizontal="right"/>
    </xf>
    <xf numFmtId="172" fontId="2" fillId="36" borderId="0" xfId="0" applyNumberFormat="1" applyFont="1" applyFill="1" applyAlignment="1">
      <alignment horizontal="right"/>
    </xf>
    <xf numFmtId="0" fontId="14" fillId="0" borderId="0" xfId="0" applyFont="1" applyAlignment="1">
      <alignment horizontal="left"/>
    </xf>
    <xf numFmtId="172" fontId="14" fillId="0" borderId="0" xfId="0" applyNumberFormat="1" applyFont="1"/>
    <xf numFmtId="1" fontId="14" fillId="0" borderId="0" xfId="0" applyNumberFormat="1" applyFont="1"/>
    <xf numFmtId="1" fontId="14" fillId="0" borderId="0" xfId="0" applyNumberFormat="1" applyFont="1" applyAlignment="1">
      <alignment horizontal="right"/>
    </xf>
    <xf numFmtId="172" fontId="14" fillId="0" borderId="0" xfId="0" applyNumberFormat="1" applyFont="1" applyAlignment="1">
      <alignment horizontal="right"/>
    </xf>
    <xf numFmtId="172" fontId="14" fillId="0" borderId="0" xfId="0" applyNumberFormat="1" applyFont="1" applyBorder="1"/>
    <xf numFmtId="1" fontId="2" fillId="0" borderId="0" xfId="0" applyNumberFormat="1" applyFont="1" applyFill="1" applyAlignment="1">
      <alignment horizontal="right"/>
    </xf>
    <xf numFmtId="172" fontId="2" fillId="0" borderId="0" xfId="0" applyNumberFormat="1" applyFont="1" applyFill="1" applyAlignment="1">
      <alignment horizontal="right"/>
    </xf>
    <xf numFmtId="0" fontId="6" fillId="0" borderId="15" xfId="0" applyFont="1" applyBorder="1" applyAlignment="1">
      <alignment horizontal="right" wrapText="1"/>
    </xf>
    <xf numFmtId="0" fontId="97" fillId="0" borderId="0" xfId="0" applyFont="1"/>
    <xf numFmtId="0" fontId="97" fillId="0" borderId="26" xfId="0" applyFont="1" applyBorder="1"/>
    <xf numFmtId="0" fontId="97" fillId="36" borderId="0" xfId="0" applyFont="1" applyFill="1"/>
    <xf numFmtId="41" fontId="97" fillId="0" borderId="26" xfId="0" applyNumberFormat="1" applyFont="1" applyBorder="1"/>
    <xf numFmtId="41" fontId="97" fillId="0" borderId="0" xfId="0" applyNumberFormat="1" applyFont="1"/>
    <xf numFmtId="41" fontId="97" fillId="0" borderId="0" xfId="0" applyNumberFormat="1" applyFont="1" applyAlignment="1">
      <alignment horizontal="right"/>
    </xf>
    <xf numFmtId="41" fontId="2" fillId="0" borderId="0" xfId="1583" applyNumberFormat="1"/>
    <xf numFmtId="175" fontId="2" fillId="0" borderId="0" xfId="1583" applyNumberFormat="1"/>
    <xf numFmtId="0" fontId="0" fillId="0" borderId="17" xfId="0" applyBorder="1" applyAlignment="1"/>
    <xf numFmtId="0" fontId="11" fillId="0" borderId="26" xfId="0" applyFont="1" applyBorder="1" applyAlignment="1">
      <alignment horizontal="left"/>
    </xf>
    <xf numFmtId="0" fontId="0" fillId="0" borderId="26" xfId="0" applyBorder="1" applyAlignment="1">
      <alignment horizontal="left"/>
    </xf>
    <xf numFmtId="175" fontId="2" fillId="0" borderId="26" xfId="1583" applyNumberFormat="1" applyBorder="1"/>
    <xf numFmtId="0" fontId="2" fillId="0" borderId="26" xfId="0" applyFont="1" applyBorder="1"/>
    <xf numFmtId="0" fontId="97" fillId="36" borderId="0" xfId="0" applyFont="1" applyFill="1" applyBorder="1"/>
    <xf numFmtId="0" fontId="97" fillId="0" borderId="0" xfId="0" applyFont="1" applyFill="1" applyBorder="1"/>
    <xf numFmtId="0" fontId="97" fillId="0" borderId="0" xfId="0" applyFont="1" applyFill="1" applyBorder="1" applyAlignment="1">
      <alignment horizontal="right"/>
    </xf>
    <xf numFmtId="41" fontId="97" fillId="0" borderId="0" xfId="0" applyNumberFormat="1" applyFont="1" applyFill="1" applyBorder="1" applyAlignment="1">
      <alignment horizontal="right"/>
    </xf>
    <xf numFmtId="0" fontId="97" fillId="0" borderId="26" xfId="0" applyFont="1" applyFill="1" applyBorder="1"/>
    <xf numFmtId="0" fontId="97" fillId="0" borderId="26" xfId="0" applyFont="1" applyFill="1" applyBorder="1" applyAlignment="1">
      <alignment horizontal="right"/>
    </xf>
    <xf numFmtId="174" fontId="90" fillId="0" borderId="0" xfId="1174" applyNumberFormat="1" applyFont="1" applyFill="1" applyBorder="1" applyAlignment="1">
      <alignment horizontal="right"/>
    </xf>
    <xf numFmtId="0" fontId="147" fillId="0" borderId="0" xfId="1174" applyFill="1" applyBorder="1"/>
    <xf numFmtId="174" fontId="147" fillId="0" borderId="0" xfId="1174" applyNumberFormat="1" applyFill="1" applyBorder="1"/>
    <xf numFmtId="0" fontId="11" fillId="0" borderId="0" xfId="0" applyFont="1" applyFill="1" applyBorder="1"/>
    <xf numFmtId="0" fontId="95" fillId="0" borderId="0" xfId="1174" applyNumberFormat="1" applyFont="1" applyFill="1" applyBorder="1"/>
    <xf numFmtId="0" fontId="0" fillId="0" borderId="0" xfId="0" applyFont="1" applyFill="1" applyBorder="1" applyAlignment="1">
      <alignment horizontal="left"/>
    </xf>
    <xf numFmtId="41" fontId="0" fillId="0" borderId="0" xfId="0" applyNumberFormat="1" applyBorder="1"/>
    <xf numFmtId="41" fontId="0" fillId="0" borderId="0" xfId="0" applyNumberFormat="1"/>
    <xf numFmtId="41" fontId="0" fillId="0" borderId="26" xfId="0" applyNumberFormat="1" applyBorder="1"/>
    <xf numFmtId="0" fontId="10" fillId="0" borderId="0" xfId="0" applyFont="1" applyFill="1" applyAlignment="1">
      <alignment horizontal="right" wrapText="1"/>
    </xf>
    <xf numFmtId="0" fontId="6" fillId="0" borderId="17" xfId="0" applyFont="1" applyFill="1" applyBorder="1" applyAlignment="1">
      <alignment horizontal="right"/>
    </xf>
    <xf numFmtId="0" fontId="2" fillId="34" borderId="26" xfId="0" applyFont="1" applyFill="1" applyBorder="1" applyAlignment="1">
      <alignment horizontal="right"/>
    </xf>
    <xf numFmtId="0" fontId="2" fillId="0" borderId="26" xfId="0" applyFont="1" applyFill="1" applyBorder="1" applyAlignment="1"/>
    <xf numFmtId="0" fontId="97" fillId="36" borderId="26" xfId="0" applyFont="1" applyFill="1" applyBorder="1"/>
    <xf numFmtId="0" fontId="98" fillId="0" borderId="26" xfId="0" applyFont="1" applyFill="1" applyBorder="1" applyAlignment="1">
      <alignment wrapText="1"/>
    </xf>
    <xf numFmtId="0" fontId="6" fillId="0" borderId="15" xfId="0" applyFont="1" applyFill="1" applyBorder="1" applyAlignment="1">
      <alignment wrapText="1"/>
    </xf>
    <xf numFmtId="1" fontId="2" fillId="0" borderId="0" xfId="0" applyNumberFormat="1" applyFont="1"/>
    <xf numFmtId="171" fontId="2" fillId="34" borderId="0" xfId="0" applyNumberFormat="1" applyFont="1" applyFill="1" applyBorder="1"/>
    <xf numFmtId="0" fontId="2" fillId="0" borderId="0" xfId="0" applyFont="1" applyBorder="1" applyAlignment="1">
      <alignment horizontal="right"/>
    </xf>
    <xf numFmtId="0" fontId="2" fillId="0" borderId="30" xfId="0" applyFont="1" applyBorder="1" applyAlignment="1">
      <alignment horizontal="right"/>
    </xf>
    <xf numFmtId="174" fontId="0" fillId="0" borderId="0" xfId="0" applyNumberFormat="1"/>
    <xf numFmtId="0" fontId="0" fillId="0" borderId="0" xfId="0" applyFill="1" applyAlignment="1">
      <alignment horizontal="left"/>
    </xf>
    <xf numFmtId="0" fontId="2" fillId="34" borderId="0" xfId="0" applyFont="1" applyFill="1"/>
    <xf numFmtId="1" fontId="0" fillId="0" borderId="0" xfId="0" applyNumberFormat="1" applyFill="1" applyBorder="1"/>
    <xf numFmtId="0" fontId="95" fillId="0" borderId="0" xfId="0" applyFont="1"/>
    <xf numFmtId="0" fontId="2" fillId="0" borderId="0" xfId="0" applyFont="1" applyFill="1"/>
    <xf numFmtId="0" fontId="2" fillId="0" borderId="0" xfId="0" applyFont="1" applyFill="1" applyAlignment="1">
      <alignment horizontal="right"/>
    </xf>
    <xf numFmtId="0" fontId="0" fillId="0" borderId="0" xfId="0" applyFill="1" applyAlignment="1">
      <alignment horizontal="right"/>
    </xf>
    <xf numFmtId="172" fontId="2" fillId="0" borderId="0" xfId="0" applyNumberFormat="1" applyFont="1" applyFill="1"/>
    <xf numFmtId="0" fontId="2" fillId="0" borderId="0" xfId="0" applyFont="1" applyBorder="1" applyAlignment="1">
      <alignment horizontal="left"/>
    </xf>
    <xf numFmtId="0" fontId="2" fillId="0" borderId="34" xfId="0" applyFont="1" applyBorder="1" applyAlignment="1">
      <alignment horizontal="left"/>
    </xf>
    <xf numFmtId="0" fontId="11" fillId="34" borderId="34" xfId="0" applyFont="1" applyFill="1" applyBorder="1"/>
    <xf numFmtId="0" fontId="2" fillId="0" borderId="34" xfId="0" applyFont="1" applyBorder="1"/>
    <xf numFmtId="0" fontId="6" fillId="0" borderId="0" xfId="0" applyFont="1" applyAlignment="1">
      <alignment horizontal="center" vertical="center" wrapText="1"/>
    </xf>
    <xf numFmtId="0" fontId="97" fillId="0" borderId="0" xfId="0" applyNumberFormat="1" applyFont="1" applyFill="1" applyBorder="1"/>
    <xf numFmtId="0" fontId="99" fillId="0" borderId="0" xfId="1599" applyFont="1" applyFill="1" applyBorder="1" applyAlignment="1">
      <alignment vertical="top" wrapText="1"/>
    </xf>
    <xf numFmtId="0" fontId="100" fillId="0" borderId="0" xfId="1599" applyFont="1" applyFill="1" applyBorder="1"/>
    <xf numFmtId="172" fontId="0" fillId="0" borderId="0" xfId="0" applyNumberFormat="1" applyFill="1" applyBorder="1"/>
    <xf numFmtId="171" fontId="0" fillId="0" borderId="0" xfId="0" applyNumberFormat="1" applyFill="1" applyBorder="1"/>
    <xf numFmtId="0" fontId="101" fillId="0" borderId="0" xfId="0" applyFont="1" applyFill="1" applyBorder="1"/>
    <xf numFmtId="0" fontId="2" fillId="0" borderId="0" xfId="1583" applyNumberFormat="1" applyFont="1" applyFill="1" applyBorder="1" applyAlignment="1">
      <alignment horizontal="right"/>
    </xf>
    <xf numFmtId="177" fontId="2" fillId="0" borderId="0" xfId="1583" applyNumberFormat="1" applyFont="1" applyFill="1" applyBorder="1" applyAlignment="1">
      <alignment horizontal="right" wrapText="1"/>
    </xf>
    <xf numFmtId="172" fontId="2" fillId="0" borderId="0" xfId="1583" applyNumberFormat="1" applyFont="1" applyFill="1" applyBorder="1" applyAlignment="1">
      <alignment horizontal="right"/>
    </xf>
    <xf numFmtId="0" fontId="0" fillId="0" borderId="0" xfId="0" applyNumberFormat="1"/>
    <xf numFmtId="180" fontId="0" fillId="0" borderId="0" xfId="0" applyNumberFormat="1"/>
    <xf numFmtId="180" fontId="2" fillId="0" borderId="0" xfId="0" applyNumberFormat="1" applyFont="1" applyFill="1" applyBorder="1" applyAlignment="1">
      <alignment horizontal="right"/>
    </xf>
    <xf numFmtId="183" fontId="52" fillId="0" borderId="0" xfId="2311" applyNumberFormat="1" applyFont="1" applyFill="1" applyBorder="1" applyAlignment="1">
      <alignment horizontal="right"/>
    </xf>
    <xf numFmtId="0" fontId="2" fillId="0" borderId="0" xfId="0" applyFont="1" applyAlignment="1">
      <alignment horizontal="right" vertical="center"/>
    </xf>
    <xf numFmtId="1" fontId="2" fillId="0" borderId="0" xfId="0" applyNumberFormat="1" applyFont="1" applyFill="1"/>
    <xf numFmtId="172" fontId="7" fillId="0" borderId="0" xfId="0" applyNumberFormat="1" applyFont="1" applyFill="1" applyBorder="1"/>
    <xf numFmtId="0" fontId="0" fillId="0" borderId="0" xfId="0" applyAlignment="1">
      <alignment wrapText="1"/>
    </xf>
    <xf numFmtId="0" fontId="93" fillId="0" borderId="0" xfId="1530" applyFont="1" applyAlignment="1">
      <alignment vertical="top" wrapText="1"/>
    </xf>
    <xf numFmtId="0" fontId="6" fillId="0" borderId="29" xfId="0" applyFont="1" applyBorder="1" applyAlignment="1">
      <alignment horizontal="right"/>
    </xf>
    <xf numFmtId="0" fontId="6" fillId="0" borderId="15" xfId="0" applyFont="1" applyBorder="1" applyAlignment="1">
      <alignment horizontal="right"/>
    </xf>
    <xf numFmtId="41" fontId="97" fillId="0" borderId="0" xfId="0" applyNumberFormat="1" applyFont="1" applyFill="1" applyBorder="1"/>
    <xf numFmtId="0" fontId="10" fillId="0" borderId="0" xfId="0" applyFont="1" applyBorder="1" applyAlignment="1"/>
    <xf numFmtId="0" fontId="6" fillId="37" borderId="17" xfId="0" applyFont="1" applyFill="1" applyBorder="1" applyAlignment="1">
      <alignment horizontal="right" wrapText="1"/>
    </xf>
    <xf numFmtId="1" fontId="89" fillId="0" borderId="0" xfId="0" applyNumberFormat="1" applyFont="1"/>
    <xf numFmtId="1" fontId="6" fillId="0" borderId="0" xfId="0" applyNumberFormat="1" applyFont="1" applyFill="1" applyBorder="1" applyAlignment="1">
      <alignment horizontal="right"/>
    </xf>
    <xf numFmtId="172" fontId="89" fillId="0" borderId="0" xfId="0" applyNumberFormat="1" applyFont="1" applyAlignment="1">
      <alignment horizontal="right"/>
    </xf>
    <xf numFmtId="1" fontId="89" fillId="0" borderId="0" xfId="0" applyNumberFormat="1" applyFont="1" applyAlignment="1">
      <alignment horizontal="right"/>
    </xf>
    <xf numFmtId="49" fontId="2" fillId="0" borderId="0" xfId="0" applyNumberFormat="1" applyFont="1" applyAlignment="1">
      <alignment horizontal="right"/>
    </xf>
    <xf numFmtId="0" fontId="2" fillId="37" borderId="0" xfId="0" applyFont="1" applyFill="1" applyAlignment="1">
      <alignment wrapText="1"/>
    </xf>
    <xf numFmtId="0" fontId="11" fillId="37" borderId="0" xfId="0" applyFont="1" applyFill="1" applyAlignment="1">
      <alignment wrapText="1"/>
    </xf>
    <xf numFmtId="0" fontId="4" fillId="0" borderId="0" xfId="0" applyFont="1" applyAlignment="1">
      <alignment horizontal="left"/>
    </xf>
    <xf numFmtId="0" fontId="0" fillId="0" borderId="0" xfId="0" applyAlignment="1">
      <alignment horizontal="left"/>
    </xf>
    <xf numFmtId="0" fontId="4" fillId="0" borderId="0" xfId="0" applyFont="1" applyAlignment="1"/>
    <xf numFmtId="0" fontId="0" fillId="0" borderId="0" xfId="0" applyAlignment="1"/>
    <xf numFmtId="0" fontId="2" fillId="0" borderId="0" xfId="0" applyFont="1" applyAlignment="1">
      <alignment wrapText="1"/>
    </xf>
    <xf numFmtId="0" fontId="11" fillId="0" borderId="0" xfId="0" applyFont="1" applyAlignment="1">
      <alignment wrapText="1"/>
    </xf>
    <xf numFmtId="0" fontId="10" fillId="0" borderId="0" xfId="0" applyFont="1" applyAlignment="1">
      <alignment horizontal="left"/>
    </xf>
    <xf numFmtId="0" fontId="11" fillId="0" borderId="0" xfId="0" applyFont="1" applyAlignment="1">
      <alignment horizontal="left"/>
    </xf>
    <xf numFmtId="0" fontId="6" fillId="0" borderId="0" xfId="0" applyFont="1" applyAlignment="1"/>
    <xf numFmtId="0" fontId="4" fillId="0" borderId="0" xfId="0" applyFont="1" applyAlignment="1">
      <alignment horizontal="left" wrapText="1"/>
    </xf>
    <xf numFmtId="0" fontId="6" fillId="0" borderId="0" xfId="0" applyFont="1" applyAlignment="1">
      <alignment wrapText="1"/>
    </xf>
    <xf numFmtId="0" fontId="7" fillId="0" borderId="0" xfId="0" applyFont="1" applyAlignment="1"/>
    <xf numFmtId="0" fontId="6" fillId="0" borderId="0" xfId="0" applyFont="1" applyFill="1" applyAlignment="1">
      <alignment horizontal="center"/>
    </xf>
    <xf numFmtId="0" fontId="0" fillId="0" borderId="0" xfId="0" applyFill="1" applyAlignment="1"/>
    <xf numFmtId="0" fontId="10" fillId="0" borderId="0" xfId="0" applyFont="1" applyAlignment="1">
      <alignment horizontal="right"/>
    </xf>
    <xf numFmtId="0" fontId="12" fillId="0" borderId="0" xfId="0" applyFont="1" applyAlignment="1">
      <alignment horizontal="right"/>
    </xf>
    <xf numFmtId="0" fontId="2" fillId="0" borderId="0" xfId="0" applyFont="1" applyFill="1" applyAlignment="1">
      <alignment wrapText="1"/>
    </xf>
    <xf numFmtId="0" fontId="0" fillId="0" borderId="0" xfId="0" applyFill="1" applyAlignment="1">
      <alignment wrapText="1"/>
    </xf>
    <xf numFmtId="0" fontId="0" fillId="0" borderId="0" xfId="0" applyAlignment="1">
      <alignment wrapText="1"/>
    </xf>
    <xf numFmtId="0" fontId="2" fillId="0" borderId="0" xfId="0" applyFont="1" applyAlignment="1">
      <alignment horizontal="left" wrapText="1"/>
    </xf>
    <xf numFmtId="0" fontId="11" fillId="0" borderId="0" xfId="0" applyFont="1" applyAlignment="1">
      <alignment horizontal="left" wrapText="1"/>
    </xf>
    <xf numFmtId="0" fontId="6" fillId="0" borderId="0" xfId="0" applyFont="1" applyAlignment="1">
      <alignment horizontal="left"/>
    </xf>
    <xf numFmtId="0" fontId="6" fillId="0" borderId="0" xfId="0" applyFont="1" applyAlignment="1">
      <alignment horizontal="right"/>
    </xf>
    <xf numFmtId="0" fontId="0" fillId="0" borderId="17" xfId="0" applyBorder="1" applyAlignment="1"/>
    <xf numFmtId="0" fontId="5" fillId="0" borderId="0" xfId="0" applyFont="1" applyAlignment="1">
      <alignment horizontal="right"/>
    </xf>
    <xf numFmtId="0" fontId="2" fillId="37" borderId="0" xfId="0" applyFont="1" applyFill="1" applyAlignment="1">
      <alignment horizontal="left" vertical="center" wrapText="1"/>
    </xf>
    <xf numFmtId="0" fontId="0" fillId="37" borderId="0" xfId="0" applyFill="1" applyAlignment="1">
      <alignment horizontal="left" vertical="center"/>
    </xf>
    <xf numFmtId="0" fontId="6" fillId="0" borderId="17" xfId="0" applyFont="1" applyBorder="1" applyAlignment="1">
      <alignment horizontal="left" indent="5"/>
    </xf>
    <xf numFmtId="0" fontId="6" fillId="0" borderId="17" xfId="0" applyFont="1" applyBorder="1" applyAlignment="1">
      <alignment horizontal="left"/>
    </xf>
    <xf numFmtId="0" fontId="2" fillId="0" borderId="0" xfId="0" applyFont="1" applyAlignment="1"/>
    <xf numFmtId="0" fontId="6" fillId="0" borderId="17" xfId="0" applyFont="1" applyBorder="1" applyAlignment="1">
      <alignment horizontal="left" wrapText="1"/>
    </xf>
    <xf numFmtId="0" fontId="0" fillId="37" borderId="0" xfId="0" applyFill="1" applyAlignment="1">
      <alignment wrapText="1"/>
    </xf>
    <xf numFmtId="0" fontId="6" fillId="37" borderId="17" xfId="0" applyFont="1" applyFill="1" applyBorder="1" applyAlignment="1">
      <alignment horizontal="left"/>
    </xf>
    <xf numFmtId="0" fontId="4" fillId="0" borderId="0" xfId="0" applyFont="1" applyAlignment="1">
      <alignment wrapText="1"/>
    </xf>
    <xf numFmtId="0" fontId="0" fillId="0" borderId="17" xfId="0" applyBorder="1" applyAlignment="1">
      <alignment horizontal="left"/>
    </xf>
    <xf numFmtId="0" fontId="6" fillId="0" borderId="17" xfId="0" applyFont="1" applyBorder="1" applyAlignment="1"/>
    <xf numFmtId="0" fontId="6" fillId="0" borderId="15" xfId="0" applyFont="1" applyBorder="1" applyAlignment="1">
      <alignment horizontal="right" wrapText="1"/>
    </xf>
    <xf numFmtId="0" fontId="6" fillId="0" borderId="35" xfId="0" applyFont="1" applyBorder="1" applyAlignment="1">
      <alignment horizontal="center"/>
    </xf>
    <xf numFmtId="0" fontId="6" fillId="0" borderId="17" xfId="0" applyFont="1" applyBorder="1" applyAlignment="1">
      <alignment horizontal="center"/>
    </xf>
    <xf numFmtId="0" fontId="0" fillId="0" borderId="0" xfId="0" applyAlignment="1">
      <alignment horizontal="left" wrapText="1"/>
    </xf>
    <xf numFmtId="0" fontId="2" fillId="0" borderId="0" xfId="0" applyFont="1" applyFill="1" applyAlignment="1">
      <alignment horizontal="left" wrapText="1"/>
    </xf>
    <xf numFmtId="0" fontId="11" fillId="0" borderId="0" xfId="0" applyFont="1" applyFill="1" applyAlignment="1">
      <alignment horizontal="left" wrapText="1"/>
    </xf>
    <xf numFmtId="0" fontId="10" fillId="0" borderId="17" xfId="0" applyFont="1" applyBorder="1" applyAlignment="1">
      <alignment horizontal="left" indent="5"/>
    </xf>
    <xf numFmtId="0" fontId="10" fillId="0" borderId="0" xfId="0" applyFont="1" applyFill="1" applyBorder="1" applyAlignment="1">
      <alignment horizontal="center"/>
    </xf>
    <xf numFmtId="0" fontId="0" fillId="0" borderId="0" xfId="0" applyFill="1" applyAlignment="1">
      <alignment horizontal="center"/>
    </xf>
    <xf numFmtId="0" fontId="4" fillId="0" borderId="0" xfId="0" applyFont="1" applyFill="1" applyAlignment="1">
      <alignment wrapText="1"/>
    </xf>
    <xf numFmtId="0" fontId="7" fillId="0" borderId="0" xfId="0" applyFont="1" applyAlignment="1">
      <alignment horizontal="left" wrapText="1"/>
    </xf>
    <xf numFmtId="0" fontId="10" fillId="0" borderId="17" xfId="0" applyFont="1" applyFill="1" applyBorder="1" applyAlignment="1">
      <alignment horizontal="left" indent="5"/>
    </xf>
    <xf numFmtId="0" fontId="6" fillId="0" borderId="17" xfId="0" applyFont="1" applyFill="1" applyBorder="1" applyAlignment="1">
      <alignment horizontal="center"/>
    </xf>
    <xf numFmtId="0" fontId="0" fillId="0" borderId="17" xfId="0" applyFill="1" applyBorder="1" applyAlignment="1">
      <alignment horizontal="center"/>
    </xf>
    <xf numFmtId="0" fontId="10" fillId="0" borderId="0" xfId="0" applyFont="1" applyBorder="1" applyAlignment="1"/>
    <xf numFmtId="0" fontId="4" fillId="0" borderId="0" xfId="2404" applyNumberFormat="1" applyFont="1" applyAlignment="1">
      <alignment horizontal="left" wrapText="1"/>
    </xf>
    <xf numFmtId="0" fontId="2" fillId="0" borderId="0" xfId="0" applyFont="1" applyAlignment="1">
      <alignment horizontal="left"/>
    </xf>
    <xf numFmtId="0" fontId="9" fillId="0" borderId="17" xfId="0" applyFont="1" applyBorder="1" applyAlignment="1">
      <alignment horizontal="left" wrapText="1"/>
    </xf>
    <xf numFmtId="0" fontId="9" fillId="0" borderId="17" xfId="0" applyFont="1" applyBorder="1" applyAlignment="1">
      <alignment horizontal="center" wrapText="1"/>
    </xf>
    <xf numFmtId="0" fontId="0" fillId="0" borderId="0" xfId="0" applyAlignment="1">
      <alignment horizontal="center"/>
    </xf>
    <xf numFmtId="0" fontId="0" fillId="0" borderId="17" xfId="0" applyBorder="1" applyAlignment="1">
      <alignment horizontal="center"/>
    </xf>
    <xf numFmtId="0" fontId="13" fillId="0" borderId="0" xfId="0" applyFont="1" applyAlignment="1"/>
    <xf numFmtId="0" fontId="6" fillId="0" borderId="0" xfId="0" applyFont="1" applyAlignment="1">
      <alignment horizontal="center" wrapText="1"/>
    </xf>
    <xf numFmtId="172" fontId="6" fillId="0" borderId="0" xfId="0" applyNumberFormat="1" applyFont="1" applyFill="1" applyAlignment="1">
      <alignment horizontal="center" wrapText="1"/>
    </xf>
    <xf numFmtId="0" fontId="6" fillId="0" borderId="0" xfId="0" applyFont="1" applyFill="1" applyAlignment="1">
      <alignment horizontal="center" wrapText="1"/>
    </xf>
    <xf numFmtId="0" fontId="2"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172" fontId="6" fillId="0" borderId="0" xfId="0" applyNumberFormat="1" applyFont="1" applyAlignment="1">
      <alignment horizontal="center" wrapText="1"/>
    </xf>
    <xf numFmtId="0" fontId="2" fillId="0" borderId="0" xfId="0" applyFont="1" applyFill="1" applyAlignment="1">
      <alignment vertical="top" wrapText="1"/>
    </xf>
    <xf numFmtId="0" fontId="0" fillId="0" borderId="0" xfId="0" applyFill="1" applyAlignment="1">
      <alignment vertical="top" wrapText="1"/>
    </xf>
    <xf numFmtId="0" fontId="2" fillId="37" borderId="0" xfId="0" applyFont="1" applyFill="1" applyAlignment="1">
      <alignment horizontal="left"/>
    </xf>
    <xf numFmtId="0" fontId="0" fillId="37" borderId="0" xfId="0" applyFill="1" applyAlignment="1">
      <alignment horizontal="left"/>
    </xf>
    <xf numFmtId="0" fontId="2" fillId="0" borderId="0" xfId="0" applyFont="1" applyFill="1" applyBorder="1" applyAlignment="1">
      <alignment vertical="top" wrapText="1"/>
    </xf>
    <xf numFmtId="0" fontId="0" fillId="0" borderId="0" xfId="0" applyFill="1" applyBorder="1" applyAlignment="1">
      <alignment vertical="top" wrapText="1"/>
    </xf>
    <xf numFmtId="0" fontId="2" fillId="37" borderId="0" xfId="0" applyFont="1" applyFill="1" applyBorder="1" applyAlignment="1">
      <alignment horizontal="left" vertical="top" wrapText="1"/>
    </xf>
    <xf numFmtId="0" fontId="6" fillId="0" borderId="17" xfId="0" applyFont="1" applyFill="1" applyBorder="1" applyAlignment="1">
      <alignment horizontal="left" wrapText="1"/>
    </xf>
    <xf numFmtId="0" fontId="2" fillId="37" borderId="0" xfId="0" applyFont="1" applyFill="1" applyAlignment="1">
      <alignment horizontal="left" vertical="center"/>
    </xf>
    <xf numFmtId="0" fontId="2" fillId="37" borderId="0" xfId="0" applyFont="1" applyFill="1" applyAlignment="1">
      <alignment horizontal="left" wrapText="1"/>
    </xf>
    <xf numFmtId="0" fontId="7" fillId="0" borderId="0" xfId="0" applyFont="1" applyAlignment="1">
      <alignment horizontal="right"/>
    </xf>
    <xf numFmtId="0" fontId="0" fillId="0" borderId="17" xfId="0" applyBorder="1" applyAlignment="1">
      <alignment wrapText="1"/>
    </xf>
    <xf numFmtId="172" fontId="6" fillId="0" borderId="0" xfId="0" applyNumberFormat="1" applyFont="1" applyFill="1" applyBorder="1" applyAlignment="1">
      <alignment wrapText="1"/>
    </xf>
    <xf numFmtId="172" fontId="2" fillId="37" borderId="0" xfId="0" applyNumberFormat="1" applyFont="1" applyFill="1" applyBorder="1" applyAlignment="1">
      <alignment wrapText="1"/>
    </xf>
  </cellXfs>
  <cellStyles count="2438">
    <cellStyle name="20 % - Akzent1" xfId="1" builtinId="30" customBuiltin="1"/>
    <cellStyle name="20 % - Akzent1 2" xfId="2"/>
    <cellStyle name="20 % - Akzent1 2 10" xfId="3"/>
    <cellStyle name="20 % - Akzent1 2 11" xfId="4"/>
    <cellStyle name="20 % - Akzent1 2 12" xfId="5"/>
    <cellStyle name="20 % - Akzent1 2 13" xfId="6"/>
    <cellStyle name="20 % - Akzent1 2 14" xfId="7"/>
    <cellStyle name="20 % - Akzent1 2 2" xfId="8"/>
    <cellStyle name="20 % - Akzent1 2 2 2" xfId="9"/>
    <cellStyle name="20 % - Akzent1 2 2 2 2" xfId="10"/>
    <cellStyle name="20 % - Akzent1 2 2 2 3" xfId="11"/>
    <cellStyle name="20 % - Akzent1 2 2 2 4" xfId="12"/>
    <cellStyle name="20 % - Akzent1 2 2 2 5" xfId="13"/>
    <cellStyle name="20 % - Akzent1 2 2 3" xfId="14"/>
    <cellStyle name="20 % - Akzent1 2 2 3 2" xfId="15"/>
    <cellStyle name="20 % - Akzent1 2 2 3 3" xfId="16"/>
    <cellStyle name="20 % - Akzent1 2 2 4" xfId="17"/>
    <cellStyle name="20 % - Akzent1 2 2 5" xfId="18"/>
    <cellStyle name="20 % - Akzent1 2 2 6" xfId="19"/>
    <cellStyle name="20 % - Akzent1 2 2 7" xfId="20"/>
    <cellStyle name="20 % - Akzent1 2 2 8" xfId="21"/>
    <cellStyle name="20 % - Akzent1 2 2 9" xfId="22"/>
    <cellStyle name="20 % - Akzent1 2 3" xfId="23"/>
    <cellStyle name="20 % - Akzent1 2 3 2" xfId="24"/>
    <cellStyle name="20 % - Akzent1 2 3 2 2" xfId="25"/>
    <cellStyle name="20 % - Akzent1 2 3 2 3" xfId="26"/>
    <cellStyle name="20 % - Akzent1 2 3 2 4" xfId="27"/>
    <cellStyle name="20 % - Akzent1 2 3 3" xfId="28"/>
    <cellStyle name="20 % - Akzent1 2 3 3 2" xfId="29"/>
    <cellStyle name="20 % - Akzent1 2 3 4" xfId="30"/>
    <cellStyle name="20 % - Akzent1 2 3 5" xfId="31"/>
    <cellStyle name="20 % - Akzent1 2 3 6" xfId="32"/>
    <cellStyle name="20 % - Akzent1 2 3 7" xfId="33"/>
    <cellStyle name="20 % - Akzent1 2 3 8" xfId="34"/>
    <cellStyle name="20 % - Akzent1 2 3 9" xfId="35"/>
    <cellStyle name="20 % - Akzent1 2 4" xfId="36"/>
    <cellStyle name="20 % - Akzent1 2 4 2" xfId="37"/>
    <cellStyle name="20 % - Akzent1 2 4 3" xfId="38"/>
    <cellStyle name="20 % - Akzent1 2 4 4" xfId="39"/>
    <cellStyle name="20 % - Akzent1 2 4 5" xfId="40"/>
    <cellStyle name="20 % - Akzent1 2 4 6" xfId="41"/>
    <cellStyle name="20 % - Akzent1 2 4 7" xfId="42"/>
    <cellStyle name="20 % - Akzent1 2 4 8" xfId="43"/>
    <cellStyle name="20 % - Akzent1 2 5" xfId="44"/>
    <cellStyle name="20 % - Akzent1 2 5 2" xfId="45"/>
    <cellStyle name="20 % - Akzent1 2 5 3" xfId="46"/>
    <cellStyle name="20 % - Akzent1 2 5 4" xfId="47"/>
    <cellStyle name="20 % - Akzent1 2 5 5" xfId="48"/>
    <cellStyle name="20 % - Akzent1 2 5 6" xfId="49"/>
    <cellStyle name="20 % - Akzent1 2 5 7" xfId="50"/>
    <cellStyle name="20 % - Akzent1 2 6" xfId="51"/>
    <cellStyle name="20 % - Akzent1 2 6 2" xfId="52"/>
    <cellStyle name="20 % - Akzent1 2 6 3" xfId="53"/>
    <cellStyle name="20 % - Akzent1 2 6 4" xfId="54"/>
    <cellStyle name="20 % - Akzent1 2 7" xfId="55"/>
    <cellStyle name="20 % - Akzent1 2 7 2" xfId="56"/>
    <cellStyle name="20 % - Akzent1 2 8" xfId="57"/>
    <cellStyle name="20 % - Akzent1 2 9" xfId="58"/>
    <cellStyle name="20 % - Akzent1 3" xfId="59"/>
    <cellStyle name="20 % - Akzent1 3 2" xfId="60"/>
    <cellStyle name="20 % - Akzent1 3 2 2" xfId="61"/>
    <cellStyle name="20 % - Akzent2" xfId="62" builtinId="34" customBuiltin="1"/>
    <cellStyle name="20 % - Akzent2 2" xfId="63"/>
    <cellStyle name="20 % - Akzent2 2 10" xfId="64"/>
    <cellStyle name="20 % - Akzent2 2 11" xfId="65"/>
    <cellStyle name="20 % - Akzent2 2 12" xfId="66"/>
    <cellStyle name="20 % - Akzent2 2 13" xfId="67"/>
    <cellStyle name="20 % - Akzent2 2 14" xfId="68"/>
    <cellStyle name="20 % - Akzent2 2 2" xfId="69"/>
    <cellStyle name="20 % - Akzent2 2 2 2" xfId="70"/>
    <cellStyle name="20 % - Akzent2 2 2 2 2" xfId="71"/>
    <cellStyle name="20 % - Akzent2 2 2 2 3" xfId="72"/>
    <cellStyle name="20 % - Akzent2 2 2 2 4" xfId="73"/>
    <cellStyle name="20 % - Akzent2 2 2 2 5" xfId="74"/>
    <cellStyle name="20 % - Akzent2 2 2 3" xfId="75"/>
    <cellStyle name="20 % - Akzent2 2 2 3 2" xfId="76"/>
    <cellStyle name="20 % - Akzent2 2 2 3 3" xfId="77"/>
    <cellStyle name="20 % - Akzent2 2 2 4" xfId="78"/>
    <cellStyle name="20 % - Akzent2 2 2 5" xfId="79"/>
    <cellStyle name="20 % - Akzent2 2 2 6" xfId="80"/>
    <cellStyle name="20 % - Akzent2 2 2 7" xfId="81"/>
    <cellStyle name="20 % - Akzent2 2 2 8" xfId="82"/>
    <cellStyle name="20 % - Akzent2 2 2 9" xfId="83"/>
    <cellStyle name="20 % - Akzent2 2 3" xfId="84"/>
    <cellStyle name="20 % - Akzent2 2 3 2" xfId="85"/>
    <cellStyle name="20 % - Akzent2 2 3 2 2" xfId="86"/>
    <cellStyle name="20 % - Akzent2 2 3 2 3" xfId="87"/>
    <cellStyle name="20 % - Akzent2 2 3 2 4" xfId="88"/>
    <cellStyle name="20 % - Akzent2 2 3 3" xfId="89"/>
    <cellStyle name="20 % - Akzent2 2 3 3 2" xfId="90"/>
    <cellStyle name="20 % - Akzent2 2 3 4" xfId="91"/>
    <cellStyle name="20 % - Akzent2 2 3 5" xfId="92"/>
    <cellStyle name="20 % - Akzent2 2 3 6" xfId="93"/>
    <cellStyle name="20 % - Akzent2 2 3 7" xfId="94"/>
    <cellStyle name="20 % - Akzent2 2 3 8" xfId="95"/>
    <cellStyle name="20 % - Akzent2 2 3 9" xfId="96"/>
    <cellStyle name="20 % - Akzent2 2 4" xfId="97"/>
    <cellStyle name="20 % - Akzent2 2 4 2" xfId="98"/>
    <cellStyle name="20 % - Akzent2 2 4 3" xfId="99"/>
    <cellStyle name="20 % - Akzent2 2 4 4" xfId="100"/>
    <cellStyle name="20 % - Akzent2 2 4 5" xfId="101"/>
    <cellStyle name="20 % - Akzent2 2 4 6" xfId="102"/>
    <cellStyle name="20 % - Akzent2 2 4 7" xfId="103"/>
    <cellStyle name="20 % - Akzent2 2 4 8" xfId="104"/>
    <cellStyle name="20 % - Akzent2 2 5" xfId="105"/>
    <cellStyle name="20 % - Akzent2 2 5 2" xfId="106"/>
    <cellStyle name="20 % - Akzent2 2 5 3" xfId="107"/>
    <cellStyle name="20 % - Akzent2 2 5 4" xfId="108"/>
    <cellStyle name="20 % - Akzent2 2 5 5" xfId="109"/>
    <cellStyle name="20 % - Akzent2 2 5 6" xfId="110"/>
    <cellStyle name="20 % - Akzent2 2 5 7" xfId="111"/>
    <cellStyle name="20 % - Akzent2 2 6" xfId="112"/>
    <cellStyle name="20 % - Akzent2 2 6 2" xfId="113"/>
    <cellStyle name="20 % - Akzent2 2 6 3" xfId="114"/>
    <cellStyle name="20 % - Akzent2 2 6 4" xfId="115"/>
    <cellStyle name="20 % - Akzent2 2 7" xfId="116"/>
    <cellStyle name="20 % - Akzent2 2 7 2" xfId="117"/>
    <cellStyle name="20 % - Akzent2 2 8" xfId="118"/>
    <cellStyle name="20 % - Akzent2 2 9" xfId="119"/>
    <cellStyle name="20 % - Akzent2 3" xfId="120"/>
    <cellStyle name="20 % - Akzent2 3 2" xfId="121"/>
    <cellStyle name="20 % - Akzent2 3 2 2" xfId="122"/>
    <cellStyle name="20 % - Akzent3" xfId="123" builtinId="38" customBuiltin="1"/>
    <cellStyle name="20 % - Akzent3 2" xfId="124"/>
    <cellStyle name="20 % - Akzent3 2 10" xfId="125"/>
    <cellStyle name="20 % - Akzent3 2 11" xfId="126"/>
    <cellStyle name="20 % - Akzent3 2 12" xfId="127"/>
    <cellStyle name="20 % - Akzent3 2 13" xfId="128"/>
    <cellStyle name="20 % - Akzent3 2 14" xfId="129"/>
    <cellStyle name="20 % - Akzent3 2 2" xfId="130"/>
    <cellStyle name="20 % - Akzent3 2 2 2" xfId="131"/>
    <cellStyle name="20 % - Akzent3 2 2 2 2" xfId="132"/>
    <cellStyle name="20 % - Akzent3 2 2 2 3" xfId="133"/>
    <cellStyle name="20 % - Akzent3 2 2 2 4" xfId="134"/>
    <cellStyle name="20 % - Akzent3 2 2 2 5" xfId="135"/>
    <cellStyle name="20 % - Akzent3 2 2 3" xfId="136"/>
    <cellStyle name="20 % - Akzent3 2 2 3 2" xfId="137"/>
    <cellStyle name="20 % - Akzent3 2 2 3 3" xfId="138"/>
    <cellStyle name="20 % - Akzent3 2 2 4" xfId="139"/>
    <cellStyle name="20 % - Akzent3 2 2 5" xfId="140"/>
    <cellStyle name="20 % - Akzent3 2 2 6" xfId="141"/>
    <cellStyle name="20 % - Akzent3 2 2 7" xfId="142"/>
    <cellStyle name="20 % - Akzent3 2 2 8" xfId="143"/>
    <cellStyle name="20 % - Akzent3 2 2 9" xfId="144"/>
    <cellStyle name="20 % - Akzent3 2 3" xfId="145"/>
    <cellStyle name="20 % - Akzent3 2 3 2" xfId="146"/>
    <cellStyle name="20 % - Akzent3 2 3 2 2" xfId="147"/>
    <cellStyle name="20 % - Akzent3 2 3 2 3" xfId="148"/>
    <cellStyle name="20 % - Akzent3 2 3 2 4" xfId="149"/>
    <cellStyle name="20 % - Akzent3 2 3 3" xfId="150"/>
    <cellStyle name="20 % - Akzent3 2 3 3 2" xfId="151"/>
    <cellStyle name="20 % - Akzent3 2 3 4" xfId="152"/>
    <cellStyle name="20 % - Akzent3 2 3 5" xfId="153"/>
    <cellStyle name="20 % - Akzent3 2 3 6" xfId="154"/>
    <cellStyle name="20 % - Akzent3 2 3 7" xfId="155"/>
    <cellStyle name="20 % - Akzent3 2 3 8" xfId="156"/>
    <cellStyle name="20 % - Akzent3 2 3 9" xfId="157"/>
    <cellStyle name="20 % - Akzent3 2 4" xfId="158"/>
    <cellStyle name="20 % - Akzent3 2 4 2" xfId="159"/>
    <cellStyle name="20 % - Akzent3 2 4 3" xfId="160"/>
    <cellStyle name="20 % - Akzent3 2 4 4" xfId="161"/>
    <cellStyle name="20 % - Akzent3 2 4 5" xfId="162"/>
    <cellStyle name="20 % - Akzent3 2 4 6" xfId="163"/>
    <cellStyle name="20 % - Akzent3 2 4 7" xfId="164"/>
    <cellStyle name="20 % - Akzent3 2 4 8" xfId="165"/>
    <cellStyle name="20 % - Akzent3 2 5" xfId="166"/>
    <cellStyle name="20 % - Akzent3 2 5 2" xfId="167"/>
    <cellStyle name="20 % - Akzent3 2 5 3" xfId="168"/>
    <cellStyle name="20 % - Akzent3 2 5 4" xfId="169"/>
    <cellStyle name="20 % - Akzent3 2 5 5" xfId="170"/>
    <cellStyle name="20 % - Akzent3 2 5 6" xfId="171"/>
    <cellStyle name="20 % - Akzent3 2 5 7" xfId="172"/>
    <cellStyle name="20 % - Akzent3 2 6" xfId="173"/>
    <cellStyle name="20 % - Akzent3 2 6 2" xfId="174"/>
    <cellStyle name="20 % - Akzent3 2 6 3" xfId="175"/>
    <cellStyle name="20 % - Akzent3 2 6 4" xfId="176"/>
    <cellStyle name="20 % - Akzent3 2 7" xfId="177"/>
    <cellStyle name="20 % - Akzent3 2 7 2" xfId="178"/>
    <cellStyle name="20 % - Akzent3 2 8" xfId="179"/>
    <cellStyle name="20 % - Akzent3 2 9" xfId="180"/>
    <cellStyle name="20 % - Akzent3 3" xfId="181"/>
    <cellStyle name="20 % - Akzent3 3 2" xfId="182"/>
    <cellStyle name="20 % - Akzent3 3 2 2" xfId="183"/>
    <cellStyle name="20 % - Akzent4" xfId="184" builtinId="42" customBuiltin="1"/>
    <cellStyle name="20 % - Akzent4 2" xfId="185"/>
    <cellStyle name="20 % - Akzent4 2 10" xfId="186"/>
    <cellStyle name="20 % - Akzent4 2 11" xfId="187"/>
    <cellStyle name="20 % - Akzent4 2 12" xfId="188"/>
    <cellStyle name="20 % - Akzent4 2 13" xfId="189"/>
    <cellStyle name="20 % - Akzent4 2 14" xfId="190"/>
    <cellStyle name="20 % - Akzent4 2 2" xfId="191"/>
    <cellStyle name="20 % - Akzent4 2 2 2" xfId="192"/>
    <cellStyle name="20 % - Akzent4 2 2 2 2" xfId="193"/>
    <cellStyle name="20 % - Akzent4 2 2 2 3" xfId="194"/>
    <cellStyle name="20 % - Akzent4 2 2 2 4" xfId="195"/>
    <cellStyle name="20 % - Akzent4 2 2 2 5" xfId="196"/>
    <cellStyle name="20 % - Akzent4 2 2 3" xfId="197"/>
    <cellStyle name="20 % - Akzent4 2 2 3 2" xfId="198"/>
    <cellStyle name="20 % - Akzent4 2 2 3 3" xfId="199"/>
    <cellStyle name="20 % - Akzent4 2 2 4" xfId="200"/>
    <cellStyle name="20 % - Akzent4 2 2 5" xfId="201"/>
    <cellStyle name="20 % - Akzent4 2 2 6" xfId="202"/>
    <cellStyle name="20 % - Akzent4 2 2 7" xfId="203"/>
    <cellStyle name="20 % - Akzent4 2 2 8" xfId="204"/>
    <cellStyle name="20 % - Akzent4 2 2 9" xfId="205"/>
    <cellStyle name="20 % - Akzent4 2 3" xfId="206"/>
    <cellStyle name="20 % - Akzent4 2 3 2" xfId="207"/>
    <cellStyle name="20 % - Akzent4 2 3 2 2" xfId="208"/>
    <cellStyle name="20 % - Akzent4 2 3 2 3" xfId="209"/>
    <cellStyle name="20 % - Akzent4 2 3 2 4" xfId="210"/>
    <cellStyle name="20 % - Akzent4 2 3 3" xfId="211"/>
    <cellStyle name="20 % - Akzent4 2 3 3 2" xfId="212"/>
    <cellStyle name="20 % - Akzent4 2 3 4" xfId="213"/>
    <cellStyle name="20 % - Akzent4 2 3 5" xfId="214"/>
    <cellStyle name="20 % - Akzent4 2 3 6" xfId="215"/>
    <cellStyle name="20 % - Akzent4 2 3 7" xfId="216"/>
    <cellStyle name="20 % - Akzent4 2 3 8" xfId="217"/>
    <cellStyle name="20 % - Akzent4 2 3 9" xfId="218"/>
    <cellStyle name="20 % - Akzent4 2 4" xfId="219"/>
    <cellStyle name="20 % - Akzent4 2 4 2" xfId="220"/>
    <cellStyle name="20 % - Akzent4 2 4 3" xfId="221"/>
    <cellStyle name="20 % - Akzent4 2 4 4" xfId="222"/>
    <cellStyle name="20 % - Akzent4 2 4 5" xfId="223"/>
    <cellStyle name="20 % - Akzent4 2 4 6" xfId="224"/>
    <cellStyle name="20 % - Akzent4 2 4 7" xfId="225"/>
    <cellStyle name="20 % - Akzent4 2 4 8" xfId="226"/>
    <cellStyle name="20 % - Akzent4 2 5" xfId="227"/>
    <cellStyle name="20 % - Akzent4 2 5 2" xfId="228"/>
    <cellStyle name="20 % - Akzent4 2 5 3" xfId="229"/>
    <cellStyle name="20 % - Akzent4 2 5 4" xfId="230"/>
    <cellStyle name="20 % - Akzent4 2 5 5" xfId="231"/>
    <cellStyle name="20 % - Akzent4 2 5 6" xfId="232"/>
    <cellStyle name="20 % - Akzent4 2 5 7" xfId="233"/>
    <cellStyle name="20 % - Akzent4 2 6" xfId="234"/>
    <cellStyle name="20 % - Akzent4 2 6 2" xfId="235"/>
    <cellStyle name="20 % - Akzent4 2 6 3" xfId="236"/>
    <cellStyle name="20 % - Akzent4 2 6 4" xfId="237"/>
    <cellStyle name="20 % - Akzent4 2 7" xfId="238"/>
    <cellStyle name="20 % - Akzent4 2 7 2" xfId="239"/>
    <cellStyle name="20 % - Akzent4 2 8" xfId="240"/>
    <cellStyle name="20 % - Akzent4 2 9" xfId="241"/>
    <cellStyle name="20 % - Akzent4 3" xfId="242"/>
    <cellStyle name="20 % - Akzent4 3 2" xfId="243"/>
    <cellStyle name="20 % - Akzent4 3 2 2" xfId="244"/>
    <cellStyle name="20 % - Akzent5" xfId="245" builtinId="46" customBuiltin="1"/>
    <cellStyle name="20 % - Akzent5 2" xfId="246"/>
    <cellStyle name="20 % - Akzent5 2 10" xfId="247"/>
    <cellStyle name="20 % - Akzent5 2 11" xfId="248"/>
    <cellStyle name="20 % - Akzent5 2 12" xfId="249"/>
    <cellStyle name="20 % - Akzent5 2 13" xfId="250"/>
    <cellStyle name="20 % - Akzent5 2 14" xfId="251"/>
    <cellStyle name="20 % - Akzent5 2 2" xfId="252"/>
    <cellStyle name="20 % - Akzent5 2 2 2" xfId="253"/>
    <cellStyle name="20 % - Akzent5 2 2 2 2" xfId="254"/>
    <cellStyle name="20 % - Akzent5 2 2 2 3" xfId="255"/>
    <cellStyle name="20 % - Akzent5 2 2 2 4" xfId="256"/>
    <cellStyle name="20 % - Akzent5 2 2 2 5" xfId="257"/>
    <cellStyle name="20 % - Akzent5 2 2 3" xfId="258"/>
    <cellStyle name="20 % - Akzent5 2 2 3 2" xfId="259"/>
    <cellStyle name="20 % - Akzent5 2 2 3 3" xfId="260"/>
    <cellStyle name="20 % - Akzent5 2 2 4" xfId="261"/>
    <cellStyle name="20 % - Akzent5 2 2 5" xfId="262"/>
    <cellStyle name="20 % - Akzent5 2 2 6" xfId="263"/>
    <cellStyle name="20 % - Akzent5 2 2 7" xfId="264"/>
    <cellStyle name="20 % - Akzent5 2 2 8" xfId="265"/>
    <cellStyle name="20 % - Akzent5 2 2 9" xfId="266"/>
    <cellStyle name="20 % - Akzent5 2 3" xfId="267"/>
    <cellStyle name="20 % - Akzent5 2 3 2" xfId="268"/>
    <cellStyle name="20 % - Akzent5 2 3 2 2" xfId="269"/>
    <cellStyle name="20 % - Akzent5 2 3 2 3" xfId="270"/>
    <cellStyle name="20 % - Akzent5 2 3 2 4" xfId="271"/>
    <cellStyle name="20 % - Akzent5 2 3 3" xfId="272"/>
    <cellStyle name="20 % - Akzent5 2 3 3 2" xfId="273"/>
    <cellStyle name="20 % - Akzent5 2 3 4" xfId="274"/>
    <cellStyle name="20 % - Akzent5 2 3 5" xfId="275"/>
    <cellStyle name="20 % - Akzent5 2 3 6" xfId="276"/>
    <cellStyle name="20 % - Akzent5 2 3 7" xfId="277"/>
    <cellStyle name="20 % - Akzent5 2 3 8" xfId="278"/>
    <cellStyle name="20 % - Akzent5 2 3 9" xfId="279"/>
    <cellStyle name="20 % - Akzent5 2 4" xfId="280"/>
    <cellStyle name="20 % - Akzent5 2 4 2" xfId="281"/>
    <cellStyle name="20 % - Akzent5 2 4 3" xfId="282"/>
    <cellStyle name="20 % - Akzent5 2 4 4" xfId="283"/>
    <cellStyle name="20 % - Akzent5 2 4 5" xfId="284"/>
    <cellStyle name="20 % - Akzent5 2 4 6" xfId="285"/>
    <cellStyle name="20 % - Akzent5 2 4 7" xfId="286"/>
    <cellStyle name="20 % - Akzent5 2 4 8" xfId="287"/>
    <cellStyle name="20 % - Akzent5 2 5" xfId="288"/>
    <cellStyle name="20 % - Akzent5 2 5 2" xfId="289"/>
    <cellStyle name="20 % - Akzent5 2 5 3" xfId="290"/>
    <cellStyle name="20 % - Akzent5 2 5 4" xfId="291"/>
    <cellStyle name="20 % - Akzent5 2 5 5" xfId="292"/>
    <cellStyle name="20 % - Akzent5 2 5 6" xfId="293"/>
    <cellStyle name="20 % - Akzent5 2 5 7" xfId="294"/>
    <cellStyle name="20 % - Akzent5 2 6" xfId="295"/>
    <cellStyle name="20 % - Akzent5 2 6 2" xfId="296"/>
    <cellStyle name="20 % - Akzent5 2 6 3" xfId="297"/>
    <cellStyle name="20 % - Akzent5 2 6 4" xfId="298"/>
    <cellStyle name="20 % - Akzent5 2 7" xfId="299"/>
    <cellStyle name="20 % - Akzent5 2 7 2" xfId="300"/>
    <cellStyle name="20 % - Akzent5 2 8" xfId="301"/>
    <cellStyle name="20 % - Akzent5 2 9" xfId="302"/>
    <cellStyle name="20 % - Akzent5 3" xfId="303"/>
    <cellStyle name="20 % - Akzent5 3 2" xfId="304"/>
    <cellStyle name="20 % - Akzent5 3 2 2" xfId="305"/>
    <cellStyle name="20 % - Akzent6" xfId="306" builtinId="50" customBuiltin="1"/>
    <cellStyle name="20 % - Akzent6 2" xfId="307"/>
    <cellStyle name="20 % - Akzent6 2 10" xfId="308"/>
    <cellStyle name="20 % - Akzent6 2 11" xfId="309"/>
    <cellStyle name="20 % - Akzent6 2 12" xfId="310"/>
    <cellStyle name="20 % - Akzent6 2 13" xfId="311"/>
    <cellStyle name="20 % - Akzent6 2 14" xfId="312"/>
    <cellStyle name="20 % - Akzent6 2 2" xfId="313"/>
    <cellStyle name="20 % - Akzent6 2 2 2" xfId="314"/>
    <cellStyle name="20 % - Akzent6 2 2 2 2" xfId="315"/>
    <cellStyle name="20 % - Akzent6 2 2 2 3" xfId="316"/>
    <cellStyle name="20 % - Akzent6 2 2 2 4" xfId="317"/>
    <cellStyle name="20 % - Akzent6 2 2 2 5" xfId="318"/>
    <cellStyle name="20 % - Akzent6 2 2 3" xfId="319"/>
    <cellStyle name="20 % - Akzent6 2 2 3 2" xfId="320"/>
    <cellStyle name="20 % - Akzent6 2 2 3 3" xfId="321"/>
    <cellStyle name="20 % - Akzent6 2 2 4" xfId="322"/>
    <cellStyle name="20 % - Akzent6 2 2 5" xfId="323"/>
    <cellStyle name="20 % - Akzent6 2 2 6" xfId="324"/>
    <cellStyle name="20 % - Akzent6 2 2 7" xfId="325"/>
    <cellStyle name="20 % - Akzent6 2 2 8" xfId="326"/>
    <cellStyle name="20 % - Akzent6 2 2 9" xfId="327"/>
    <cellStyle name="20 % - Akzent6 2 3" xfId="328"/>
    <cellStyle name="20 % - Akzent6 2 3 2" xfId="329"/>
    <cellStyle name="20 % - Akzent6 2 3 2 2" xfId="330"/>
    <cellStyle name="20 % - Akzent6 2 3 2 3" xfId="331"/>
    <cellStyle name="20 % - Akzent6 2 3 2 4" xfId="332"/>
    <cellStyle name="20 % - Akzent6 2 3 3" xfId="333"/>
    <cellStyle name="20 % - Akzent6 2 3 3 2" xfId="334"/>
    <cellStyle name="20 % - Akzent6 2 3 4" xfId="335"/>
    <cellStyle name="20 % - Akzent6 2 3 5" xfId="336"/>
    <cellStyle name="20 % - Akzent6 2 3 6" xfId="337"/>
    <cellStyle name="20 % - Akzent6 2 3 7" xfId="338"/>
    <cellStyle name="20 % - Akzent6 2 3 8" xfId="339"/>
    <cellStyle name="20 % - Akzent6 2 3 9" xfId="340"/>
    <cellStyle name="20 % - Akzent6 2 4" xfId="341"/>
    <cellStyle name="20 % - Akzent6 2 4 2" xfId="342"/>
    <cellStyle name="20 % - Akzent6 2 4 3" xfId="343"/>
    <cellStyle name="20 % - Akzent6 2 4 4" xfId="344"/>
    <cellStyle name="20 % - Akzent6 2 4 5" xfId="345"/>
    <cellStyle name="20 % - Akzent6 2 4 6" xfId="346"/>
    <cellStyle name="20 % - Akzent6 2 4 7" xfId="347"/>
    <cellStyle name="20 % - Akzent6 2 4 8" xfId="348"/>
    <cellStyle name="20 % - Akzent6 2 5" xfId="349"/>
    <cellStyle name="20 % - Akzent6 2 5 2" xfId="350"/>
    <cellStyle name="20 % - Akzent6 2 5 3" xfId="351"/>
    <cellStyle name="20 % - Akzent6 2 5 4" xfId="352"/>
    <cellStyle name="20 % - Akzent6 2 5 5" xfId="353"/>
    <cellStyle name="20 % - Akzent6 2 5 6" xfId="354"/>
    <cellStyle name="20 % - Akzent6 2 5 7" xfId="355"/>
    <cellStyle name="20 % - Akzent6 2 6" xfId="356"/>
    <cellStyle name="20 % - Akzent6 2 6 2" xfId="357"/>
    <cellStyle name="20 % - Akzent6 2 6 3" xfId="358"/>
    <cellStyle name="20 % - Akzent6 2 6 4" xfId="359"/>
    <cellStyle name="20 % - Akzent6 2 7" xfId="360"/>
    <cellStyle name="20 % - Akzent6 2 7 2" xfId="361"/>
    <cellStyle name="20 % - Akzent6 2 8" xfId="362"/>
    <cellStyle name="20 % - Akzent6 2 9" xfId="363"/>
    <cellStyle name="20 % - Akzent6 3" xfId="364"/>
    <cellStyle name="20 % - Akzent6 3 2" xfId="365"/>
    <cellStyle name="20 % - Akzent6 3 2 2" xfId="366"/>
    <cellStyle name="20% - Accent1" xfId="367"/>
    <cellStyle name="20% - Accent1 2" xfId="368"/>
    <cellStyle name="20% - Accent2" xfId="369"/>
    <cellStyle name="20% - Accent2 2" xfId="370"/>
    <cellStyle name="20% - Accent3" xfId="371"/>
    <cellStyle name="20% - Accent3 2" xfId="372"/>
    <cellStyle name="20% - Accent4" xfId="373"/>
    <cellStyle name="20% - Accent4 2" xfId="374"/>
    <cellStyle name="20% - Accent5" xfId="375"/>
    <cellStyle name="20% - Accent5 2" xfId="376"/>
    <cellStyle name="20% - Accent6" xfId="377"/>
    <cellStyle name="20% - Accent6 2" xfId="378"/>
    <cellStyle name="20% - Akzent1" xfId="379"/>
    <cellStyle name="20% - Akzent1 2" xfId="380"/>
    <cellStyle name="20% - Akzent1 2 2" xfId="381"/>
    <cellStyle name="20% - Akzent2" xfId="382"/>
    <cellStyle name="20% - Akzent2 2" xfId="383"/>
    <cellStyle name="20% - Akzent2 2 2" xfId="384"/>
    <cellStyle name="20% - Akzent3" xfId="385"/>
    <cellStyle name="20% - Akzent3 2" xfId="386"/>
    <cellStyle name="20% - Akzent3 2 2" xfId="387"/>
    <cellStyle name="20% - Akzent4" xfId="388"/>
    <cellStyle name="20% - Akzent4 2" xfId="389"/>
    <cellStyle name="20% - Akzent4 2 2" xfId="390"/>
    <cellStyle name="20% - Akzent5" xfId="391"/>
    <cellStyle name="20% - Akzent5 2" xfId="392"/>
    <cellStyle name="20% - Akzent6" xfId="393"/>
    <cellStyle name="20% - Akzent6 2" xfId="394"/>
    <cellStyle name="40 % - Akzent1" xfId="395" builtinId="31" customBuiltin="1"/>
    <cellStyle name="40 % - Akzent1 2" xfId="396"/>
    <cellStyle name="40 % - Akzent1 2 10" xfId="397"/>
    <cellStyle name="40 % - Akzent1 2 11" xfId="398"/>
    <cellStyle name="40 % - Akzent1 2 12" xfId="399"/>
    <cellStyle name="40 % - Akzent1 2 13" xfId="400"/>
    <cellStyle name="40 % - Akzent1 2 14" xfId="401"/>
    <cellStyle name="40 % - Akzent1 2 2" xfId="402"/>
    <cellStyle name="40 % - Akzent1 2 2 2" xfId="403"/>
    <cellStyle name="40 % - Akzent1 2 2 2 2" xfId="404"/>
    <cellStyle name="40 % - Akzent1 2 2 2 3" xfId="405"/>
    <cellStyle name="40 % - Akzent1 2 2 2 4" xfId="406"/>
    <cellStyle name="40 % - Akzent1 2 2 2 5" xfId="407"/>
    <cellStyle name="40 % - Akzent1 2 2 3" xfId="408"/>
    <cellStyle name="40 % - Akzent1 2 2 3 2" xfId="409"/>
    <cellStyle name="40 % - Akzent1 2 2 3 3" xfId="410"/>
    <cellStyle name="40 % - Akzent1 2 2 4" xfId="411"/>
    <cellStyle name="40 % - Akzent1 2 2 5" xfId="412"/>
    <cellStyle name="40 % - Akzent1 2 2 6" xfId="413"/>
    <cellStyle name="40 % - Akzent1 2 2 7" xfId="414"/>
    <cellStyle name="40 % - Akzent1 2 2 8" xfId="415"/>
    <cellStyle name="40 % - Akzent1 2 2 9" xfId="416"/>
    <cellStyle name="40 % - Akzent1 2 3" xfId="417"/>
    <cellStyle name="40 % - Akzent1 2 3 2" xfId="418"/>
    <cellStyle name="40 % - Akzent1 2 3 2 2" xfId="419"/>
    <cellStyle name="40 % - Akzent1 2 3 2 3" xfId="420"/>
    <cellStyle name="40 % - Akzent1 2 3 2 4" xfId="421"/>
    <cellStyle name="40 % - Akzent1 2 3 3" xfId="422"/>
    <cellStyle name="40 % - Akzent1 2 3 3 2" xfId="423"/>
    <cellStyle name="40 % - Akzent1 2 3 4" xfId="424"/>
    <cellStyle name="40 % - Akzent1 2 3 5" xfId="425"/>
    <cellStyle name="40 % - Akzent1 2 3 6" xfId="426"/>
    <cellStyle name="40 % - Akzent1 2 3 7" xfId="427"/>
    <cellStyle name="40 % - Akzent1 2 3 8" xfId="428"/>
    <cellStyle name="40 % - Akzent1 2 3 9" xfId="429"/>
    <cellStyle name="40 % - Akzent1 2 4" xfId="430"/>
    <cellStyle name="40 % - Akzent1 2 4 2" xfId="431"/>
    <cellStyle name="40 % - Akzent1 2 4 3" xfId="432"/>
    <cellStyle name="40 % - Akzent1 2 4 4" xfId="433"/>
    <cellStyle name="40 % - Akzent1 2 4 5" xfId="434"/>
    <cellStyle name="40 % - Akzent1 2 4 6" xfId="435"/>
    <cellStyle name="40 % - Akzent1 2 4 7" xfId="436"/>
    <cellStyle name="40 % - Akzent1 2 4 8" xfId="437"/>
    <cellStyle name="40 % - Akzent1 2 5" xfId="438"/>
    <cellStyle name="40 % - Akzent1 2 5 2" xfId="439"/>
    <cellStyle name="40 % - Akzent1 2 5 3" xfId="440"/>
    <cellStyle name="40 % - Akzent1 2 5 4" xfId="441"/>
    <cellStyle name="40 % - Akzent1 2 5 5" xfId="442"/>
    <cellStyle name="40 % - Akzent1 2 5 6" xfId="443"/>
    <cellStyle name="40 % - Akzent1 2 5 7" xfId="444"/>
    <cellStyle name="40 % - Akzent1 2 6" xfId="445"/>
    <cellStyle name="40 % - Akzent1 2 6 2" xfId="446"/>
    <cellStyle name="40 % - Akzent1 2 6 3" xfId="447"/>
    <cellStyle name="40 % - Akzent1 2 6 4" xfId="448"/>
    <cellStyle name="40 % - Akzent1 2 7" xfId="449"/>
    <cellStyle name="40 % - Akzent1 2 7 2" xfId="450"/>
    <cellStyle name="40 % - Akzent1 2 8" xfId="451"/>
    <cellStyle name="40 % - Akzent1 2 9" xfId="452"/>
    <cellStyle name="40 % - Akzent1 3" xfId="453"/>
    <cellStyle name="40 % - Akzent1 3 2" xfId="454"/>
    <cellStyle name="40 % - Akzent1 3 2 2" xfId="455"/>
    <cellStyle name="40 % - Akzent2" xfId="456" builtinId="35" customBuiltin="1"/>
    <cellStyle name="40 % - Akzent2 2" xfId="457"/>
    <cellStyle name="40 % - Akzent2 2 10" xfId="458"/>
    <cellStyle name="40 % - Akzent2 2 11" xfId="459"/>
    <cellStyle name="40 % - Akzent2 2 12" xfId="460"/>
    <cellStyle name="40 % - Akzent2 2 13" xfId="461"/>
    <cellStyle name="40 % - Akzent2 2 14" xfId="462"/>
    <cellStyle name="40 % - Akzent2 2 2" xfId="463"/>
    <cellStyle name="40 % - Akzent2 2 2 2" xfId="464"/>
    <cellStyle name="40 % - Akzent2 2 2 2 2" xfId="465"/>
    <cellStyle name="40 % - Akzent2 2 2 2 3" xfId="466"/>
    <cellStyle name="40 % - Akzent2 2 2 2 4" xfId="467"/>
    <cellStyle name="40 % - Akzent2 2 2 2 5" xfId="468"/>
    <cellStyle name="40 % - Akzent2 2 2 3" xfId="469"/>
    <cellStyle name="40 % - Akzent2 2 2 3 2" xfId="470"/>
    <cellStyle name="40 % - Akzent2 2 2 3 3" xfId="471"/>
    <cellStyle name="40 % - Akzent2 2 2 4" xfId="472"/>
    <cellStyle name="40 % - Akzent2 2 2 5" xfId="473"/>
    <cellStyle name="40 % - Akzent2 2 2 6" xfId="474"/>
    <cellStyle name="40 % - Akzent2 2 2 7" xfId="475"/>
    <cellStyle name="40 % - Akzent2 2 2 8" xfId="476"/>
    <cellStyle name="40 % - Akzent2 2 2 9" xfId="477"/>
    <cellStyle name="40 % - Akzent2 2 3" xfId="478"/>
    <cellStyle name="40 % - Akzent2 2 3 2" xfId="479"/>
    <cellStyle name="40 % - Akzent2 2 3 2 2" xfId="480"/>
    <cellStyle name="40 % - Akzent2 2 3 2 3" xfId="481"/>
    <cellStyle name="40 % - Akzent2 2 3 2 4" xfId="482"/>
    <cellStyle name="40 % - Akzent2 2 3 3" xfId="483"/>
    <cellStyle name="40 % - Akzent2 2 3 3 2" xfId="484"/>
    <cellStyle name="40 % - Akzent2 2 3 4" xfId="485"/>
    <cellStyle name="40 % - Akzent2 2 3 5" xfId="486"/>
    <cellStyle name="40 % - Akzent2 2 3 6" xfId="487"/>
    <cellStyle name="40 % - Akzent2 2 3 7" xfId="488"/>
    <cellStyle name="40 % - Akzent2 2 3 8" xfId="489"/>
    <cellStyle name="40 % - Akzent2 2 3 9" xfId="490"/>
    <cellStyle name="40 % - Akzent2 2 4" xfId="491"/>
    <cellStyle name="40 % - Akzent2 2 4 2" xfId="492"/>
    <cellStyle name="40 % - Akzent2 2 4 3" xfId="493"/>
    <cellStyle name="40 % - Akzent2 2 4 4" xfId="494"/>
    <cellStyle name="40 % - Akzent2 2 4 5" xfId="495"/>
    <cellStyle name="40 % - Akzent2 2 4 6" xfId="496"/>
    <cellStyle name="40 % - Akzent2 2 4 7" xfId="497"/>
    <cellStyle name="40 % - Akzent2 2 4 8" xfId="498"/>
    <cellStyle name="40 % - Akzent2 2 5" xfId="499"/>
    <cellStyle name="40 % - Akzent2 2 5 2" xfId="500"/>
    <cellStyle name="40 % - Akzent2 2 5 3" xfId="501"/>
    <cellStyle name="40 % - Akzent2 2 5 4" xfId="502"/>
    <cellStyle name="40 % - Akzent2 2 5 5" xfId="503"/>
    <cellStyle name="40 % - Akzent2 2 5 6" xfId="504"/>
    <cellStyle name="40 % - Akzent2 2 5 7" xfId="505"/>
    <cellStyle name="40 % - Akzent2 2 6" xfId="506"/>
    <cellStyle name="40 % - Akzent2 2 6 2" xfId="507"/>
    <cellStyle name="40 % - Akzent2 2 6 3" xfId="508"/>
    <cellStyle name="40 % - Akzent2 2 6 4" xfId="509"/>
    <cellStyle name="40 % - Akzent2 2 7" xfId="510"/>
    <cellStyle name="40 % - Akzent2 2 7 2" xfId="511"/>
    <cellStyle name="40 % - Akzent2 2 8" xfId="512"/>
    <cellStyle name="40 % - Akzent2 2 9" xfId="513"/>
    <cellStyle name="40 % - Akzent2 3" xfId="514"/>
    <cellStyle name="40 % - Akzent2 3 2" xfId="515"/>
    <cellStyle name="40 % - Akzent2 3 2 2" xfId="516"/>
    <cellStyle name="40 % - Akzent3" xfId="517" builtinId="39" customBuiltin="1"/>
    <cellStyle name="40 % - Akzent3 2" xfId="518"/>
    <cellStyle name="40 % - Akzent3 2 10" xfId="519"/>
    <cellStyle name="40 % - Akzent3 2 11" xfId="520"/>
    <cellStyle name="40 % - Akzent3 2 12" xfId="521"/>
    <cellStyle name="40 % - Akzent3 2 13" xfId="522"/>
    <cellStyle name="40 % - Akzent3 2 14" xfId="523"/>
    <cellStyle name="40 % - Akzent3 2 2" xfId="524"/>
    <cellStyle name="40 % - Akzent3 2 2 2" xfId="525"/>
    <cellStyle name="40 % - Akzent3 2 2 2 2" xfId="526"/>
    <cellStyle name="40 % - Akzent3 2 2 2 3" xfId="527"/>
    <cellStyle name="40 % - Akzent3 2 2 2 4" xfId="528"/>
    <cellStyle name="40 % - Akzent3 2 2 2 5" xfId="529"/>
    <cellStyle name="40 % - Akzent3 2 2 3" xfId="530"/>
    <cellStyle name="40 % - Akzent3 2 2 3 2" xfId="531"/>
    <cellStyle name="40 % - Akzent3 2 2 3 3" xfId="532"/>
    <cellStyle name="40 % - Akzent3 2 2 4" xfId="533"/>
    <cellStyle name="40 % - Akzent3 2 2 5" xfId="534"/>
    <cellStyle name="40 % - Akzent3 2 2 6" xfId="535"/>
    <cellStyle name="40 % - Akzent3 2 2 7" xfId="536"/>
    <cellStyle name="40 % - Akzent3 2 2 8" xfId="537"/>
    <cellStyle name="40 % - Akzent3 2 2 9" xfId="538"/>
    <cellStyle name="40 % - Akzent3 2 3" xfId="539"/>
    <cellStyle name="40 % - Akzent3 2 3 2" xfId="540"/>
    <cellStyle name="40 % - Akzent3 2 3 2 2" xfId="541"/>
    <cellStyle name="40 % - Akzent3 2 3 2 3" xfId="542"/>
    <cellStyle name="40 % - Akzent3 2 3 2 4" xfId="543"/>
    <cellStyle name="40 % - Akzent3 2 3 3" xfId="544"/>
    <cellStyle name="40 % - Akzent3 2 3 3 2" xfId="545"/>
    <cellStyle name="40 % - Akzent3 2 3 4" xfId="546"/>
    <cellStyle name="40 % - Akzent3 2 3 5" xfId="547"/>
    <cellStyle name="40 % - Akzent3 2 3 6" xfId="548"/>
    <cellStyle name="40 % - Akzent3 2 3 7" xfId="549"/>
    <cellStyle name="40 % - Akzent3 2 3 8" xfId="550"/>
    <cellStyle name="40 % - Akzent3 2 3 9" xfId="551"/>
    <cellStyle name="40 % - Akzent3 2 4" xfId="552"/>
    <cellStyle name="40 % - Akzent3 2 4 2" xfId="553"/>
    <cellStyle name="40 % - Akzent3 2 4 3" xfId="554"/>
    <cellStyle name="40 % - Akzent3 2 4 4" xfId="555"/>
    <cellStyle name="40 % - Akzent3 2 4 5" xfId="556"/>
    <cellStyle name="40 % - Akzent3 2 4 6" xfId="557"/>
    <cellStyle name="40 % - Akzent3 2 4 7" xfId="558"/>
    <cellStyle name="40 % - Akzent3 2 4 8" xfId="559"/>
    <cellStyle name="40 % - Akzent3 2 5" xfId="560"/>
    <cellStyle name="40 % - Akzent3 2 5 2" xfId="561"/>
    <cellStyle name="40 % - Akzent3 2 5 3" xfId="562"/>
    <cellStyle name="40 % - Akzent3 2 5 4" xfId="563"/>
    <cellStyle name="40 % - Akzent3 2 5 5" xfId="564"/>
    <cellStyle name="40 % - Akzent3 2 5 6" xfId="565"/>
    <cellStyle name="40 % - Akzent3 2 5 7" xfId="566"/>
    <cellStyle name="40 % - Akzent3 2 6" xfId="567"/>
    <cellStyle name="40 % - Akzent3 2 6 2" xfId="568"/>
    <cellStyle name="40 % - Akzent3 2 6 3" xfId="569"/>
    <cellStyle name="40 % - Akzent3 2 6 4" xfId="570"/>
    <cellStyle name="40 % - Akzent3 2 7" xfId="571"/>
    <cellStyle name="40 % - Akzent3 2 7 2" xfId="572"/>
    <cellStyle name="40 % - Akzent3 2 8" xfId="573"/>
    <cellStyle name="40 % - Akzent3 2 9" xfId="574"/>
    <cellStyle name="40 % - Akzent3 3" xfId="575"/>
    <cellStyle name="40 % - Akzent3 3 2" xfId="576"/>
    <cellStyle name="40 % - Akzent3 3 2 2" xfId="577"/>
    <cellStyle name="40 % - Akzent4" xfId="578" builtinId="43" customBuiltin="1"/>
    <cellStyle name="40 % - Akzent4 2" xfId="579"/>
    <cellStyle name="40 % - Akzent4 2 10" xfId="580"/>
    <cellStyle name="40 % - Akzent4 2 11" xfId="581"/>
    <cellStyle name="40 % - Akzent4 2 12" xfId="582"/>
    <cellStyle name="40 % - Akzent4 2 13" xfId="583"/>
    <cellStyle name="40 % - Akzent4 2 14" xfId="584"/>
    <cellStyle name="40 % - Akzent4 2 2" xfId="585"/>
    <cellStyle name="40 % - Akzent4 2 2 2" xfId="586"/>
    <cellStyle name="40 % - Akzent4 2 2 2 2" xfId="587"/>
    <cellStyle name="40 % - Akzent4 2 2 2 3" xfId="588"/>
    <cellStyle name="40 % - Akzent4 2 2 2 4" xfId="589"/>
    <cellStyle name="40 % - Akzent4 2 2 2 5" xfId="590"/>
    <cellStyle name="40 % - Akzent4 2 2 3" xfId="591"/>
    <cellStyle name="40 % - Akzent4 2 2 3 2" xfId="592"/>
    <cellStyle name="40 % - Akzent4 2 2 3 3" xfId="593"/>
    <cellStyle name="40 % - Akzent4 2 2 4" xfId="594"/>
    <cellStyle name="40 % - Akzent4 2 2 5" xfId="595"/>
    <cellStyle name="40 % - Akzent4 2 2 6" xfId="596"/>
    <cellStyle name="40 % - Akzent4 2 2 7" xfId="597"/>
    <cellStyle name="40 % - Akzent4 2 2 8" xfId="598"/>
    <cellStyle name="40 % - Akzent4 2 2 9" xfId="599"/>
    <cellStyle name="40 % - Akzent4 2 3" xfId="600"/>
    <cellStyle name="40 % - Akzent4 2 3 2" xfId="601"/>
    <cellStyle name="40 % - Akzent4 2 3 2 2" xfId="602"/>
    <cellStyle name="40 % - Akzent4 2 3 2 3" xfId="603"/>
    <cellStyle name="40 % - Akzent4 2 3 2 4" xfId="604"/>
    <cellStyle name="40 % - Akzent4 2 3 3" xfId="605"/>
    <cellStyle name="40 % - Akzent4 2 3 3 2" xfId="606"/>
    <cellStyle name="40 % - Akzent4 2 3 4" xfId="607"/>
    <cellStyle name="40 % - Akzent4 2 3 5" xfId="608"/>
    <cellStyle name="40 % - Akzent4 2 3 6" xfId="609"/>
    <cellStyle name="40 % - Akzent4 2 3 7" xfId="610"/>
    <cellStyle name="40 % - Akzent4 2 3 8" xfId="611"/>
    <cellStyle name="40 % - Akzent4 2 3 9" xfId="612"/>
    <cellStyle name="40 % - Akzent4 2 4" xfId="613"/>
    <cellStyle name="40 % - Akzent4 2 4 2" xfId="614"/>
    <cellStyle name="40 % - Akzent4 2 4 3" xfId="615"/>
    <cellStyle name="40 % - Akzent4 2 4 4" xfId="616"/>
    <cellStyle name="40 % - Akzent4 2 4 5" xfId="617"/>
    <cellStyle name="40 % - Akzent4 2 4 6" xfId="618"/>
    <cellStyle name="40 % - Akzent4 2 4 7" xfId="619"/>
    <cellStyle name="40 % - Akzent4 2 4 8" xfId="620"/>
    <cellStyle name="40 % - Akzent4 2 5" xfId="621"/>
    <cellStyle name="40 % - Akzent4 2 5 2" xfId="622"/>
    <cellStyle name="40 % - Akzent4 2 5 3" xfId="623"/>
    <cellStyle name="40 % - Akzent4 2 5 4" xfId="624"/>
    <cellStyle name="40 % - Akzent4 2 5 5" xfId="625"/>
    <cellStyle name="40 % - Akzent4 2 5 6" xfId="626"/>
    <cellStyle name="40 % - Akzent4 2 5 7" xfId="627"/>
    <cellStyle name="40 % - Akzent4 2 6" xfId="628"/>
    <cellStyle name="40 % - Akzent4 2 6 2" xfId="629"/>
    <cellStyle name="40 % - Akzent4 2 6 3" xfId="630"/>
    <cellStyle name="40 % - Akzent4 2 6 4" xfId="631"/>
    <cellStyle name="40 % - Akzent4 2 7" xfId="632"/>
    <cellStyle name="40 % - Akzent4 2 7 2" xfId="633"/>
    <cellStyle name="40 % - Akzent4 2 8" xfId="634"/>
    <cellStyle name="40 % - Akzent4 2 9" xfId="635"/>
    <cellStyle name="40 % - Akzent4 3" xfId="636"/>
    <cellStyle name="40 % - Akzent4 3 2" xfId="637"/>
    <cellStyle name="40 % - Akzent4 3 2 2" xfId="638"/>
    <cellStyle name="40 % - Akzent5" xfId="639" builtinId="47" customBuiltin="1"/>
    <cellStyle name="40 % - Akzent5 2" xfId="640"/>
    <cellStyle name="40 % - Akzent5 2 10" xfId="641"/>
    <cellStyle name="40 % - Akzent5 2 11" xfId="642"/>
    <cellStyle name="40 % - Akzent5 2 12" xfId="643"/>
    <cellStyle name="40 % - Akzent5 2 13" xfId="644"/>
    <cellStyle name="40 % - Akzent5 2 14" xfId="645"/>
    <cellStyle name="40 % - Akzent5 2 2" xfId="646"/>
    <cellStyle name="40 % - Akzent5 2 2 2" xfId="647"/>
    <cellStyle name="40 % - Akzent5 2 2 2 2" xfId="648"/>
    <cellStyle name="40 % - Akzent5 2 2 2 3" xfId="649"/>
    <cellStyle name="40 % - Akzent5 2 2 2 4" xfId="650"/>
    <cellStyle name="40 % - Akzent5 2 2 2 5" xfId="651"/>
    <cellStyle name="40 % - Akzent5 2 2 3" xfId="652"/>
    <cellStyle name="40 % - Akzent5 2 2 3 2" xfId="653"/>
    <cellStyle name="40 % - Akzent5 2 2 3 3" xfId="654"/>
    <cellStyle name="40 % - Akzent5 2 2 4" xfId="655"/>
    <cellStyle name="40 % - Akzent5 2 2 5" xfId="656"/>
    <cellStyle name="40 % - Akzent5 2 2 6" xfId="657"/>
    <cellStyle name="40 % - Akzent5 2 2 7" xfId="658"/>
    <cellStyle name="40 % - Akzent5 2 2 8" xfId="659"/>
    <cellStyle name="40 % - Akzent5 2 2 9" xfId="660"/>
    <cellStyle name="40 % - Akzent5 2 3" xfId="661"/>
    <cellStyle name="40 % - Akzent5 2 3 2" xfId="662"/>
    <cellStyle name="40 % - Akzent5 2 3 2 2" xfId="663"/>
    <cellStyle name="40 % - Akzent5 2 3 2 3" xfId="664"/>
    <cellStyle name="40 % - Akzent5 2 3 2 4" xfId="665"/>
    <cellStyle name="40 % - Akzent5 2 3 3" xfId="666"/>
    <cellStyle name="40 % - Akzent5 2 3 3 2" xfId="667"/>
    <cellStyle name="40 % - Akzent5 2 3 4" xfId="668"/>
    <cellStyle name="40 % - Akzent5 2 3 5" xfId="669"/>
    <cellStyle name="40 % - Akzent5 2 3 6" xfId="670"/>
    <cellStyle name="40 % - Akzent5 2 3 7" xfId="671"/>
    <cellStyle name="40 % - Akzent5 2 3 8" xfId="672"/>
    <cellStyle name="40 % - Akzent5 2 3 9" xfId="673"/>
    <cellStyle name="40 % - Akzent5 2 4" xfId="674"/>
    <cellStyle name="40 % - Akzent5 2 4 2" xfId="675"/>
    <cellStyle name="40 % - Akzent5 2 4 3" xfId="676"/>
    <cellStyle name="40 % - Akzent5 2 4 4" xfId="677"/>
    <cellStyle name="40 % - Akzent5 2 4 5" xfId="678"/>
    <cellStyle name="40 % - Akzent5 2 4 6" xfId="679"/>
    <cellStyle name="40 % - Akzent5 2 4 7" xfId="680"/>
    <cellStyle name="40 % - Akzent5 2 4 8" xfId="681"/>
    <cellStyle name="40 % - Akzent5 2 5" xfId="682"/>
    <cellStyle name="40 % - Akzent5 2 5 2" xfId="683"/>
    <cellStyle name="40 % - Akzent5 2 5 3" xfId="684"/>
    <cellStyle name="40 % - Akzent5 2 5 4" xfId="685"/>
    <cellStyle name="40 % - Akzent5 2 5 5" xfId="686"/>
    <cellStyle name="40 % - Akzent5 2 5 6" xfId="687"/>
    <cellStyle name="40 % - Akzent5 2 5 7" xfId="688"/>
    <cellStyle name="40 % - Akzent5 2 6" xfId="689"/>
    <cellStyle name="40 % - Akzent5 2 6 2" xfId="690"/>
    <cellStyle name="40 % - Akzent5 2 6 3" xfId="691"/>
    <cellStyle name="40 % - Akzent5 2 6 4" xfId="692"/>
    <cellStyle name="40 % - Akzent5 2 7" xfId="693"/>
    <cellStyle name="40 % - Akzent5 2 7 2" xfId="694"/>
    <cellStyle name="40 % - Akzent5 2 8" xfId="695"/>
    <cellStyle name="40 % - Akzent5 2 9" xfId="696"/>
    <cellStyle name="40 % - Akzent5 3" xfId="697"/>
    <cellStyle name="40 % - Akzent5 3 2" xfId="698"/>
    <cellStyle name="40 % - Akzent5 3 2 2" xfId="699"/>
    <cellStyle name="40 % - Akzent6" xfId="700" builtinId="51" customBuiltin="1"/>
    <cellStyle name="40 % - Akzent6 2" xfId="701"/>
    <cellStyle name="40 % - Akzent6 2 10" xfId="702"/>
    <cellStyle name="40 % - Akzent6 2 11" xfId="703"/>
    <cellStyle name="40 % - Akzent6 2 12" xfId="704"/>
    <cellStyle name="40 % - Akzent6 2 13" xfId="705"/>
    <cellStyle name="40 % - Akzent6 2 14" xfId="706"/>
    <cellStyle name="40 % - Akzent6 2 2" xfId="707"/>
    <cellStyle name="40 % - Akzent6 2 2 2" xfId="708"/>
    <cellStyle name="40 % - Akzent6 2 2 2 2" xfId="709"/>
    <cellStyle name="40 % - Akzent6 2 2 2 3" xfId="710"/>
    <cellStyle name="40 % - Akzent6 2 2 2 4" xfId="711"/>
    <cellStyle name="40 % - Akzent6 2 2 2 5" xfId="712"/>
    <cellStyle name="40 % - Akzent6 2 2 3" xfId="713"/>
    <cellStyle name="40 % - Akzent6 2 2 3 2" xfId="714"/>
    <cellStyle name="40 % - Akzent6 2 2 3 3" xfId="715"/>
    <cellStyle name="40 % - Akzent6 2 2 4" xfId="716"/>
    <cellStyle name="40 % - Akzent6 2 2 5" xfId="717"/>
    <cellStyle name="40 % - Akzent6 2 2 6" xfId="718"/>
    <cellStyle name="40 % - Akzent6 2 2 7" xfId="719"/>
    <cellStyle name="40 % - Akzent6 2 2 8" xfId="720"/>
    <cellStyle name="40 % - Akzent6 2 2 9" xfId="721"/>
    <cellStyle name="40 % - Akzent6 2 3" xfId="722"/>
    <cellStyle name="40 % - Akzent6 2 3 2" xfId="723"/>
    <cellStyle name="40 % - Akzent6 2 3 2 2" xfId="724"/>
    <cellStyle name="40 % - Akzent6 2 3 2 3" xfId="725"/>
    <cellStyle name="40 % - Akzent6 2 3 2 4" xfId="726"/>
    <cellStyle name="40 % - Akzent6 2 3 3" xfId="727"/>
    <cellStyle name="40 % - Akzent6 2 3 3 2" xfId="728"/>
    <cellStyle name="40 % - Akzent6 2 3 4" xfId="729"/>
    <cellStyle name="40 % - Akzent6 2 3 5" xfId="730"/>
    <cellStyle name="40 % - Akzent6 2 3 6" xfId="731"/>
    <cellStyle name="40 % - Akzent6 2 3 7" xfId="732"/>
    <cellStyle name="40 % - Akzent6 2 3 8" xfId="733"/>
    <cellStyle name="40 % - Akzent6 2 3 9" xfId="734"/>
    <cellStyle name="40 % - Akzent6 2 4" xfId="735"/>
    <cellStyle name="40 % - Akzent6 2 4 2" xfId="736"/>
    <cellStyle name="40 % - Akzent6 2 4 3" xfId="737"/>
    <cellStyle name="40 % - Akzent6 2 4 4" xfId="738"/>
    <cellStyle name="40 % - Akzent6 2 4 5" xfId="739"/>
    <cellStyle name="40 % - Akzent6 2 4 6" xfId="740"/>
    <cellStyle name="40 % - Akzent6 2 4 7" xfId="741"/>
    <cellStyle name="40 % - Akzent6 2 4 8" xfId="742"/>
    <cellStyle name="40 % - Akzent6 2 5" xfId="743"/>
    <cellStyle name="40 % - Akzent6 2 5 2" xfId="744"/>
    <cellStyle name="40 % - Akzent6 2 5 3" xfId="745"/>
    <cellStyle name="40 % - Akzent6 2 5 4" xfId="746"/>
    <cellStyle name="40 % - Akzent6 2 5 5" xfId="747"/>
    <cellStyle name="40 % - Akzent6 2 5 6" xfId="748"/>
    <cellStyle name="40 % - Akzent6 2 5 7" xfId="749"/>
    <cellStyle name="40 % - Akzent6 2 6" xfId="750"/>
    <cellStyle name="40 % - Akzent6 2 6 2" xfId="751"/>
    <cellStyle name="40 % - Akzent6 2 6 3" xfId="752"/>
    <cellStyle name="40 % - Akzent6 2 6 4" xfId="753"/>
    <cellStyle name="40 % - Akzent6 2 7" xfId="754"/>
    <cellStyle name="40 % - Akzent6 2 7 2" xfId="755"/>
    <cellStyle name="40 % - Akzent6 2 8" xfId="756"/>
    <cellStyle name="40 % - Akzent6 2 9" xfId="757"/>
    <cellStyle name="40 % - Akzent6 3" xfId="758"/>
    <cellStyle name="40 % - Akzent6 3 2" xfId="759"/>
    <cellStyle name="40 % - Akzent6 3 2 2" xfId="760"/>
    <cellStyle name="40% - Accent1" xfId="761"/>
    <cellStyle name="40% - Accent1 2" xfId="762"/>
    <cellStyle name="40% - Accent2" xfId="763"/>
    <cellStyle name="40% - Accent2 2" xfId="764"/>
    <cellStyle name="40% - Accent3" xfId="765"/>
    <cellStyle name="40% - Accent3 2" xfId="766"/>
    <cellStyle name="40% - Accent4" xfId="767"/>
    <cellStyle name="40% - Accent4 2" xfId="768"/>
    <cellStyle name="40% - Accent5" xfId="769"/>
    <cellStyle name="40% - Accent5 2" xfId="770"/>
    <cellStyle name="40% - Accent6" xfId="771"/>
    <cellStyle name="40% - Accent6 2" xfId="772"/>
    <cellStyle name="40% - Akzent1" xfId="773"/>
    <cellStyle name="40% - Akzent1 2" xfId="774"/>
    <cellStyle name="40% - Akzent1 2 2" xfId="775"/>
    <cellStyle name="40% - Akzent2" xfId="776"/>
    <cellStyle name="40% - Akzent2 2" xfId="777"/>
    <cellStyle name="40% - Akzent3" xfId="778"/>
    <cellStyle name="40% - Akzent3 2" xfId="779"/>
    <cellStyle name="40% - Akzent3 2 2" xfId="780"/>
    <cellStyle name="40% - Akzent4" xfId="781"/>
    <cellStyle name="40% - Akzent4 2" xfId="782"/>
    <cellStyle name="40% - Akzent4 2 2" xfId="783"/>
    <cellStyle name="40% - Akzent5" xfId="784"/>
    <cellStyle name="40% - Akzent5 2" xfId="785"/>
    <cellStyle name="40% - Akzent6" xfId="786"/>
    <cellStyle name="40% - Akzent6 2" xfId="787"/>
    <cellStyle name="40% - Akzent6 2 2" xfId="788"/>
    <cellStyle name="60 % - Akzent1" xfId="789" builtinId="32" customBuiltin="1"/>
    <cellStyle name="60 % - Akzent1 2" xfId="790"/>
    <cellStyle name="60 % - Akzent1 2 2" xfId="791"/>
    <cellStyle name="60 % - Akzent1 2 2 2" xfId="792"/>
    <cellStyle name="60 % - Akzent1 2 2 3" xfId="793"/>
    <cellStyle name="60 % - Akzent1 2 2 4" xfId="794"/>
    <cellStyle name="60 % - Akzent1 2 3" xfId="795"/>
    <cellStyle name="60 % - Akzent1 2 4" xfId="796"/>
    <cellStyle name="60 % - Akzent1 3" xfId="797"/>
    <cellStyle name="60 % - Akzent1 3 2" xfId="798"/>
    <cellStyle name="60 % - Akzent1 3 2 2" xfId="799"/>
    <cellStyle name="60 % - Akzent2" xfId="800" builtinId="36" customBuiltin="1"/>
    <cellStyle name="60 % - Akzent2 2" xfId="801"/>
    <cellStyle name="60 % - Akzent2 2 2" xfId="802"/>
    <cellStyle name="60 % - Akzent2 2 2 2" xfId="803"/>
    <cellStyle name="60 % - Akzent2 2 2 3" xfId="804"/>
    <cellStyle name="60 % - Akzent2 2 2 4" xfId="805"/>
    <cellStyle name="60 % - Akzent2 2 3" xfId="806"/>
    <cellStyle name="60 % - Akzent2 2 4" xfId="807"/>
    <cellStyle name="60 % - Akzent2 3" xfId="808"/>
    <cellStyle name="60 % - Akzent2 3 2" xfId="809"/>
    <cellStyle name="60 % - Akzent2 3 2 2" xfId="810"/>
    <cellStyle name="60 % - Akzent3" xfId="811" builtinId="40" customBuiltin="1"/>
    <cellStyle name="60 % - Akzent3 2" xfId="812"/>
    <cellStyle name="60 % - Akzent3 2 2" xfId="813"/>
    <cellStyle name="60 % - Akzent3 2 2 2" xfId="814"/>
    <cellStyle name="60 % - Akzent3 2 2 3" xfId="815"/>
    <cellStyle name="60 % - Akzent3 2 2 4" xfId="816"/>
    <cellStyle name="60 % - Akzent3 2 3" xfId="817"/>
    <cellStyle name="60 % - Akzent3 2 4" xfId="818"/>
    <cellStyle name="60 % - Akzent3 3" xfId="819"/>
    <cellStyle name="60 % - Akzent3 3 2" xfId="820"/>
    <cellStyle name="60 % - Akzent3 3 2 2" xfId="821"/>
    <cellStyle name="60 % - Akzent4" xfId="822" builtinId="44" customBuiltin="1"/>
    <cellStyle name="60 % - Akzent4 2" xfId="823"/>
    <cellStyle name="60 % - Akzent4 2 2" xfId="824"/>
    <cellStyle name="60 % - Akzent4 2 2 2" xfId="825"/>
    <cellStyle name="60 % - Akzent4 2 2 3" xfId="826"/>
    <cellStyle name="60 % - Akzent4 2 3" xfId="827"/>
    <cellStyle name="60 % - Akzent4 2 4" xfId="828"/>
    <cellStyle name="60 % - Akzent4 2 5" xfId="829"/>
    <cellStyle name="60 % - Akzent4 3" xfId="830"/>
    <cellStyle name="60 % - Akzent4 3 2" xfId="831"/>
    <cellStyle name="60 % - Akzent5" xfId="832" builtinId="48" customBuiltin="1"/>
    <cellStyle name="60 % - Akzent5 2" xfId="833"/>
    <cellStyle name="60 % - Akzent5 2 2" xfId="834"/>
    <cellStyle name="60 % - Akzent5 2 2 2" xfId="835"/>
    <cellStyle name="60 % - Akzent5 2 2 3" xfId="836"/>
    <cellStyle name="60 % - Akzent5 2 2 4" xfId="837"/>
    <cellStyle name="60 % - Akzent5 2 3" xfId="838"/>
    <cellStyle name="60 % - Akzent5 2 4" xfId="839"/>
    <cellStyle name="60 % - Akzent5 3" xfId="840"/>
    <cellStyle name="60 % - Akzent5 3 2" xfId="841"/>
    <cellStyle name="60 % - Akzent5 3 2 2" xfId="842"/>
    <cellStyle name="60 % - Akzent6" xfId="843" builtinId="52" customBuiltin="1"/>
    <cellStyle name="60 % - Akzent6 2" xfId="844"/>
    <cellStyle name="60 % - Akzent6 2 2" xfId="845"/>
    <cellStyle name="60 % - Akzent6 2 2 2" xfId="846"/>
    <cellStyle name="60 % - Akzent6 2 2 3" xfId="847"/>
    <cellStyle name="60 % - Akzent6 2 2 4" xfId="848"/>
    <cellStyle name="60 % - Akzent6 2 3" xfId="849"/>
    <cellStyle name="60 % - Akzent6 2 4" xfId="850"/>
    <cellStyle name="60 % - Akzent6 3" xfId="851"/>
    <cellStyle name="60 % - Akzent6 3 2" xfId="852"/>
    <cellStyle name="60 % - Akzent6 3 2 2" xfId="853"/>
    <cellStyle name="60% - Accent1" xfId="854"/>
    <cellStyle name="60% - Accent1 2" xfId="855"/>
    <cellStyle name="60% - Accent2" xfId="856"/>
    <cellStyle name="60% - Accent2 2" xfId="857"/>
    <cellStyle name="60% - Accent3" xfId="858"/>
    <cellStyle name="60% - Accent3 2" xfId="859"/>
    <cellStyle name="60% - Accent4" xfId="860"/>
    <cellStyle name="60% - Accent4 2" xfId="861"/>
    <cellStyle name="60% - Accent5" xfId="862"/>
    <cellStyle name="60% - Accent5 2" xfId="863"/>
    <cellStyle name="60% - Accent6" xfId="864"/>
    <cellStyle name="60% - Accent6 2" xfId="865"/>
    <cellStyle name="60% - Akzent1" xfId="866"/>
    <cellStyle name="60% - Akzent1 2" xfId="867"/>
    <cellStyle name="60% - Akzent1 2 2" xfId="868"/>
    <cellStyle name="60% - Akzent2" xfId="869"/>
    <cellStyle name="60% - Akzent2 2" xfId="870"/>
    <cellStyle name="60% - Akzent3" xfId="871"/>
    <cellStyle name="60% - Akzent3 2" xfId="872"/>
    <cellStyle name="60% - Akzent3 2 2" xfId="873"/>
    <cellStyle name="60% - Akzent4" xfId="874"/>
    <cellStyle name="60% - Akzent4 2" xfId="875"/>
    <cellStyle name="60% - Akzent4 2 2" xfId="876"/>
    <cellStyle name="60% - Akzent5" xfId="877"/>
    <cellStyle name="60% - Akzent5 2" xfId="878"/>
    <cellStyle name="60% - Akzent6" xfId="879"/>
    <cellStyle name="60% - Akzent6 2" xfId="880"/>
    <cellStyle name="60% - Akzent6 2 2" xfId="881"/>
    <cellStyle name="AAA" xfId="882"/>
    <cellStyle name="Accent1" xfId="883"/>
    <cellStyle name="Accent1 2" xfId="884"/>
    <cellStyle name="Accent2" xfId="885"/>
    <cellStyle name="Accent2 2" xfId="886"/>
    <cellStyle name="Accent3" xfId="887"/>
    <cellStyle name="Accent3 2" xfId="888"/>
    <cellStyle name="Accent4" xfId="889"/>
    <cellStyle name="Accent4 2" xfId="890"/>
    <cellStyle name="Accent5" xfId="891"/>
    <cellStyle name="Accent5 2" xfId="892"/>
    <cellStyle name="Accent6" xfId="893"/>
    <cellStyle name="Accent6 2" xfId="894"/>
    <cellStyle name="Akzent1" xfId="895" builtinId="29" customBuiltin="1"/>
    <cellStyle name="Akzent1 2" xfId="896"/>
    <cellStyle name="Akzent1 2 2" xfId="897"/>
    <cellStyle name="Akzent1 2 2 2" xfId="898"/>
    <cellStyle name="Akzent1 2 2 3" xfId="899"/>
    <cellStyle name="Akzent1 2 2 4" xfId="900"/>
    <cellStyle name="Akzent1 2 3" xfId="901"/>
    <cellStyle name="Akzent1 2 3 2" xfId="902"/>
    <cellStyle name="Akzent1 2 3 3" xfId="903"/>
    <cellStyle name="Akzent1 2 4" xfId="904"/>
    <cellStyle name="Akzent1 2 5" xfId="905"/>
    <cellStyle name="Akzent1 3" xfId="906"/>
    <cellStyle name="Akzent1 3 2" xfId="907"/>
    <cellStyle name="Akzent1 3 2 2" xfId="908"/>
    <cellStyle name="Akzent1 3 3" xfId="909"/>
    <cellStyle name="Akzent1 4" xfId="910"/>
    <cellStyle name="Akzent2" xfId="911" builtinId="33" customBuiltin="1"/>
    <cellStyle name="Akzent2 2" xfId="912"/>
    <cellStyle name="Akzent2 2 2" xfId="913"/>
    <cellStyle name="Akzent2 2 2 2" xfId="914"/>
    <cellStyle name="Akzent2 2 2 3" xfId="915"/>
    <cellStyle name="Akzent2 2 2 4" xfId="916"/>
    <cellStyle name="Akzent2 2 3" xfId="917"/>
    <cellStyle name="Akzent2 2 3 2" xfId="918"/>
    <cellStyle name="Akzent2 2 4" xfId="919"/>
    <cellStyle name="Akzent2 2 5" xfId="920"/>
    <cellStyle name="Akzent2 2 6" xfId="921"/>
    <cellStyle name="Akzent2 3" xfId="922"/>
    <cellStyle name="Akzent2 3 2" xfId="923"/>
    <cellStyle name="Akzent2 3 2 2" xfId="924"/>
    <cellStyle name="Akzent2 3 3" xfId="925"/>
    <cellStyle name="Akzent3" xfId="926" builtinId="37" customBuiltin="1"/>
    <cellStyle name="Akzent3 2" xfId="927"/>
    <cellStyle name="Akzent3 2 2" xfId="928"/>
    <cellStyle name="Akzent3 2 2 2" xfId="929"/>
    <cellStyle name="Akzent3 2 2 3" xfId="930"/>
    <cellStyle name="Akzent3 2 2 4" xfId="931"/>
    <cellStyle name="Akzent3 2 3" xfId="932"/>
    <cellStyle name="Akzent3 2 3 2" xfId="933"/>
    <cellStyle name="Akzent3 2 4" xfId="934"/>
    <cellStyle name="Akzent3 2 5" xfId="935"/>
    <cellStyle name="Akzent3 2 6" xfId="936"/>
    <cellStyle name="Akzent3 3" xfId="937"/>
    <cellStyle name="Akzent3 3 2" xfId="938"/>
    <cellStyle name="Akzent3 3 2 2" xfId="939"/>
    <cellStyle name="Akzent3 3 3" xfId="940"/>
    <cellStyle name="Akzent4" xfId="941" builtinId="41" customBuiltin="1"/>
    <cellStyle name="Akzent4 2" xfId="942"/>
    <cellStyle name="Akzent4 2 2" xfId="943"/>
    <cellStyle name="Akzent4 2 2 2" xfId="944"/>
    <cellStyle name="Akzent4 2 2 3" xfId="945"/>
    <cellStyle name="Akzent4 2 2 4" xfId="946"/>
    <cellStyle name="Akzent4 2 3" xfId="947"/>
    <cellStyle name="Akzent4 2 3 2" xfId="948"/>
    <cellStyle name="Akzent4 2 4" xfId="949"/>
    <cellStyle name="Akzent4 2 5" xfId="950"/>
    <cellStyle name="Akzent4 2 6" xfId="951"/>
    <cellStyle name="Akzent4 3" xfId="952"/>
    <cellStyle name="Akzent4 3 2" xfId="953"/>
    <cellStyle name="Akzent4 3 2 2" xfId="954"/>
    <cellStyle name="Akzent4 3 3" xfId="955"/>
    <cellStyle name="Akzent5" xfId="956" builtinId="45" customBuiltin="1"/>
    <cellStyle name="Akzent5 2" xfId="957"/>
    <cellStyle name="Akzent5 2 2" xfId="958"/>
    <cellStyle name="Akzent5 2 2 2" xfId="959"/>
    <cellStyle name="Akzent5 2 2 3" xfId="960"/>
    <cellStyle name="Akzent5 2 3" xfId="961"/>
    <cellStyle name="Akzent5 2 3 2" xfId="962"/>
    <cellStyle name="Akzent5 2 4" xfId="963"/>
    <cellStyle name="Akzent5 2 5" xfId="964"/>
    <cellStyle name="Akzent5 3" xfId="965"/>
    <cellStyle name="Akzent5 3 2" xfId="966"/>
    <cellStyle name="Akzent5 3 2 2" xfId="967"/>
    <cellStyle name="Akzent5 3 3" xfId="968"/>
    <cellStyle name="Akzent5 4" xfId="969"/>
    <cellStyle name="Akzent6" xfId="970" builtinId="49" customBuiltin="1"/>
    <cellStyle name="Akzent6 2" xfId="971"/>
    <cellStyle name="Akzent6 2 2" xfId="972"/>
    <cellStyle name="Akzent6 2 2 2" xfId="973"/>
    <cellStyle name="Akzent6 2 3" xfId="974"/>
    <cellStyle name="Akzent6 2 3 2" xfId="975"/>
    <cellStyle name="Akzent6 2 4" xfId="976"/>
    <cellStyle name="Akzent6 2 5" xfId="977"/>
    <cellStyle name="Akzent6 2 6" xfId="978"/>
    <cellStyle name="Akzent6 3" xfId="979"/>
    <cellStyle name="Akzent6 3 2" xfId="980"/>
    <cellStyle name="Akzent6 4" xfId="981"/>
    <cellStyle name="Ausgabe" xfId="982" builtinId="21" customBuiltin="1"/>
    <cellStyle name="Ausgabe 2" xfId="983"/>
    <cellStyle name="Ausgabe 2 2" xfId="984"/>
    <cellStyle name="Ausgabe 2 2 2" xfId="985"/>
    <cellStyle name="Ausgabe 2 2 3" xfId="986"/>
    <cellStyle name="Ausgabe 2 2 4" xfId="987"/>
    <cellStyle name="Ausgabe 2 3" xfId="988"/>
    <cellStyle name="Ausgabe 2 3 2" xfId="989"/>
    <cellStyle name="Ausgabe 2 4" xfId="990"/>
    <cellStyle name="Ausgabe 2 5" xfId="991"/>
    <cellStyle name="Ausgabe 2 6" xfId="992"/>
    <cellStyle name="Ausgabe 3" xfId="993"/>
    <cellStyle name="Ausgabe 3 2" xfId="994"/>
    <cellStyle name="Ausgabe 3 2 2" xfId="995"/>
    <cellStyle name="Ausgabe 3 3" xfId="996"/>
    <cellStyle name="Bad" xfId="997"/>
    <cellStyle name="Bad 2" xfId="998"/>
    <cellStyle name="Berechnung" xfId="999" builtinId="22" customBuiltin="1"/>
    <cellStyle name="Berechnung 2" xfId="1000"/>
    <cellStyle name="Berechnung 2 2" xfId="1001"/>
    <cellStyle name="Berechnung 2 2 2" xfId="1002"/>
    <cellStyle name="Berechnung 2 2 3" xfId="1003"/>
    <cellStyle name="Berechnung 2 2 4" xfId="1004"/>
    <cellStyle name="Berechnung 2 3" xfId="1005"/>
    <cellStyle name="Berechnung 2 3 2" xfId="1006"/>
    <cellStyle name="Berechnung 2 4" xfId="1007"/>
    <cellStyle name="Berechnung 2 5" xfId="1008"/>
    <cellStyle name="Berechnung 2 6" xfId="1009"/>
    <cellStyle name="Berechnung 3" xfId="1010"/>
    <cellStyle name="Berechnung 3 2" xfId="1011"/>
    <cellStyle name="Berechnung 3 2 2" xfId="1012"/>
    <cellStyle name="Berechnung 3 3" xfId="1013"/>
    <cellStyle name="Besuchter Hyperlink 2" xfId="1014"/>
    <cellStyle name="Besuchter Hyperlink 2 2" xfId="1015"/>
    <cellStyle name="Besuchter Hyperlink 3" xfId="1016"/>
    <cellStyle name="bin" xfId="1017"/>
    <cellStyle name="bin 2" xfId="1018"/>
    <cellStyle name="Calculation" xfId="1019"/>
    <cellStyle name="Calculation 2" xfId="1020"/>
    <cellStyle name="cell" xfId="1021"/>
    <cellStyle name="cell 2" xfId="1022"/>
    <cellStyle name="Check Cell" xfId="1023"/>
    <cellStyle name="Check Cell 2" xfId="1024"/>
    <cellStyle name="Col&amp;RowHeadings" xfId="1025"/>
    <cellStyle name="ColCodes" xfId="1026"/>
    <cellStyle name="ColTitles" xfId="1027"/>
    <cellStyle name="column" xfId="1028"/>
    <cellStyle name="Comma 2" xfId="1029"/>
    <cellStyle name="Comma 2 2" xfId="1030"/>
    <cellStyle name="DataEntryCells" xfId="1031"/>
    <cellStyle name="Dezimal [0] 2" xfId="1032"/>
    <cellStyle name="Dezimal 2" xfId="1033"/>
    <cellStyle name="Eingabe" xfId="1034" builtinId="20" customBuiltin="1"/>
    <cellStyle name="Eingabe 2" xfId="1035"/>
    <cellStyle name="Eingabe 2 2" xfId="1036"/>
    <cellStyle name="Eingabe 2 2 2" xfId="1037"/>
    <cellStyle name="Eingabe 2 2 3" xfId="1038"/>
    <cellStyle name="Eingabe 2 3" xfId="1039"/>
    <cellStyle name="Eingabe 2 3 2" xfId="1040"/>
    <cellStyle name="Eingabe 2 4" xfId="1041"/>
    <cellStyle name="Eingabe 2 5" xfId="1042"/>
    <cellStyle name="Eingabe 3" xfId="1043"/>
    <cellStyle name="Eingabe 3 2" xfId="1044"/>
    <cellStyle name="Eingabe 3 2 2" xfId="1045"/>
    <cellStyle name="Eingabe 3 3" xfId="1046"/>
    <cellStyle name="Eingabe 4" xfId="1047"/>
    <cellStyle name="Ergebnis" xfId="1048" builtinId="25" customBuiltin="1"/>
    <cellStyle name="Ergebnis 2" xfId="1049"/>
    <cellStyle name="Ergebnis 2 2" xfId="1050"/>
    <cellStyle name="Ergebnis 2 2 2" xfId="1051"/>
    <cellStyle name="Ergebnis 2 2 3" xfId="1052"/>
    <cellStyle name="Ergebnis 2 2 4" xfId="1053"/>
    <cellStyle name="Ergebnis 2 3" xfId="1054"/>
    <cellStyle name="Ergebnis 2 3 2" xfId="1055"/>
    <cellStyle name="Ergebnis 2 3 3" xfId="1056"/>
    <cellStyle name="Ergebnis 2 4" xfId="1057"/>
    <cellStyle name="Ergebnis 2 5" xfId="1058"/>
    <cellStyle name="Ergebnis 3" xfId="1059"/>
    <cellStyle name="Ergebnis 3 2" xfId="1060"/>
    <cellStyle name="Ergebnis 3 2 2" xfId="1061"/>
    <cellStyle name="Ergebnis 3 3" xfId="1062"/>
    <cellStyle name="Ergebnis 4" xfId="1063"/>
    <cellStyle name="Erklärender Text" xfId="1064" builtinId="53" customBuiltin="1"/>
    <cellStyle name="Erklärender Text 2" xfId="1065"/>
    <cellStyle name="Erklärender Text 2 2" xfId="1066"/>
    <cellStyle name="Erklärender Text 2 2 2" xfId="1067"/>
    <cellStyle name="Erklärender Text 2 2 3" xfId="1068"/>
    <cellStyle name="Erklärender Text 2 3" xfId="1069"/>
    <cellStyle name="Erklärender Text 2 4" xfId="1070"/>
    <cellStyle name="Erklärender Text 2 5" xfId="1071"/>
    <cellStyle name="Erklärender Text 2 6" xfId="1072"/>
    <cellStyle name="Erklärender Text 3" xfId="1073"/>
    <cellStyle name="Erklärender Text 3 2" xfId="1074"/>
    <cellStyle name="Erklärender Text 3 2 2" xfId="1075"/>
    <cellStyle name="Erklärender Text 3 3" xfId="1076"/>
    <cellStyle name="Euro" xfId="1077"/>
    <cellStyle name="Explanatory Text" xfId="1078"/>
    <cellStyle name="Explanatory Text 2" xfId="1079"/>
    <cellStyle name="formula" xfId="1080"/>
    <cellStyle name="gap" xfId="1081"/>
    <cellStyle name="Good" xfId="1082"/>
    <cellStyle name="Good 2" xfId="1083"/>
    <cellStyle name="GreyBackground" xfId="1084"/>
    <cellStyle name="Gut" xfId="1085" builtinId="26" customBuiltin="1"/>
    <cellStyle name="Gut 2" xfId="1086"/>
    <cellStyle name="Gut 2 2" xfId="1087"/>
    <cellStyle name="Gut 2 2 2" xfId="1088"/>
    <cellStyle name="Gut 2 2 3" xfId="1089"/>
    <cellStyle name="Gut 2 3" xfId="1090"/>
    <cellStyle name="Gut 2 3 2" xfId="1091"/>
    <cellStyle name="Gut 2 4" xfId="1092"/>
    <cellStyle name="Gut 2 5" xfId="1093"/>
    <cellStyle name="Gut 3" xfId="1094"/>
    <cellStyle name="Gut 3 2" xfId="1095"/>
    <cellStyle name="Gut 3 2 2" xfId="1096"/>
    <cellStyle name="Gut 3 3" xfId="1097"/>
    <cellStyle name="Gut 4" xfId="1098"/>
    <cellStyle name="Heading 1" xfId="1099"/>
    <cellStyle name="Heading 1 2" xfId="1100"/>
    <cellStyle name="Heading 2" xfId="1101"/>
    <cellStyle name="Heading 2 2" xfId="1102"/>
    <cellStyle name="Heading 3" xfId="1103"/>
    <cellStyle name="Heading 3 2" xfId="1104"/>
    <cellStyle name="Heading 4" xfId="1105"/>
    <cellStyle name="Heading 4 2" xfId="1106"/>
    <cellStyle name="Hyperlink 2" xfId="1107"/>
    <cellStyle name="Hyperlink 2 2" xfId="1108"/>
    <cellStyle name="Hyperlink 2 2 2" xfId="1109"/>
    <cellStyle name="Hyperlink 2 3" xfId="1110"/>
    <cellStyle name="Hyperlink 2 4" xfId="1111"/>
    <cellStyle name="Hyperlink 2 5" xfId="1112"/>
    <cellStyle name="Hyperlink 2 6" xfId="1113"/>
    <cellStyle name="Hyperlink 3" xfId="1114"/>
    <cellStyle name="Hyperlink 3 2" xfId="1115"/>
    <cellStyle name="Hyperlink 3 2 2" xfId="1116"/>
    <cellStyle name="Hyperlink 4" xfId="1117"/>
    <cellStyle name="Hyperlink 4 2" xfId="1118"/>
    <cellStyle name="Hyperlink 4 3" xfId="1119"/>
    <cellStyle name="Hyperlink 4 3 2" xfId="1120"/>
    <cellStyle name="Hyperlink 4 3 3" xfId="1121"/>
    <cellStyle name="Hyperlink 4 4" xfId="1122"/>
    <cellStyle name="Hyperlink 5" xfId="1123"/>
    <cellStyle name="Hyperlink 5 2" xfId="1124"/>
    <cellStyle name="Hyperlink 5 2 2" xfId="1125"/>
    <cellStyle name="Hyperlink 5 3" xfId="1126"/>
    <cellStyle name="Hyperlink 5 4" xfId="1127"/>
    <cellStyle name="Hyperlink 5 5" xfId="1128"/>
    <cellStyle name="Hyperlink 6" xfId="1129"/>
    <cellStyle name="Hyperlink 6 2" xfId="1130"/>
    <cellStyle name="Input" xfId="1131"/>
    <cellStyle name="Input 2" xfId="1132"/>
    <cellStyle name="ISC" xfId="1133"/>
    <cellStyle name="Komma 2" xfId="1134"/>
    <cellStyle name="Komma 2 2" xfId="1135"/>
    <cellStyle name="Komma 2 2 2" xfId="1136"/>
    <cellStyle name="Komma 2 2 2 2" xfId="1137"/>
    <cellStyle name="Komma 2 2 3" xfId="1138"/>
    <cellStyle name="Komma 2 3" xfId="1139"/>
    <cellStyle name="Komma 2 3 2" xfId="1140"/>
    <cellStyle name="Komma 2 3 2 2" xfId="1141"/>
    <cellStyle name="Komma 2 3 3" xfId="1142"/>
    <cellStyle name="Komma 2 4" xfId="1143"/>
    <cellStyle name="Komma 26" xfId="1144"/>
    <cellStyle name="Komma 3" xfId="1145"/>
    <cellStyle name="Komma 3 2" xfId="1146"/>
    <cellStyle name="Komma 3 2 2" xfId="1147"/>
    <cellStyle name="Komma 3 2 2 2" xfId="1148"/>
    <cellStyle name="Komma 3 3" xfId="1149"/>
    <cellStyle name="Komma 3 3 2" xfId="1150"/>
    <cellStyle name="Komma 3 3 2 2" xfId="1151"/>
    <cellStyle name="Komma 3 4" xfId="1152"/>
    <cellStyle name="Komma 3 4 2" xfId="1153"/>
    <cellStyle name="Komma 3 4 2 2" xfId="1154"/>
    <cellStyle name="Komma 3 4 3" xfId="1155"/>
    <cellStyle name="Komma 3 5" xfId="1156"/>
    <cellStyle name="Komma 3 6" xfId="1157"/>
    <cellStyle name="Komma 4" xfId="1158"/>
    <cellStyle name="Komma 4 2" xfId="1159"/>
    <cellStyle name="Komma 4 3" xfId="1160"/>
    <cellStyle name="Komma 5" xfId="1161"/>
    <cellStyle name="Komma 5 2" xfId="1162"/>
    <cellStyle name="Komma 6" xfId="1163"/>
    <cellStyle name="level1a" xfId="1164"/>
    <cellStyle name="level1a 2" xfId="1165"/>
    <cellStyle name="level2" xfId="1166"/>
    <cellStyle name="level2a" xfId="1167"/>
    <cellStyle name="level3" xfId="1168"/>
    <cellStyle name="level3 2" xfId="1169"/>
    <cellStyle name="Lien hypertexte 2" xfId="1170"/>
    <cellStyle name="Linked Cell" xfId="1171"/>
    <cellStyle name="Linked Cell 2" xfId="1172"/>
    <cellStyle name="Migliaia (0)_conti99" xfId="1173"/>
    <cellStyle name="Neutral" xfId="1174" builtinId="28" customBuiltin="1"/>
    <cellStyle name="Neutral 2" xfId="1175"/>
    <cellStyle name="Neutral 2 2" xfId="1176"/>
    <cellStyle name="Neutral 2 2 2" xfId="1177"/>
    <cellStyle name="Neutral 2 2 2 2" xfId="1178"/>
    <cellStyle name="Neutral 2 2 3" xfId="1179"/>
    <cellStyle name="Neutral 2 3" xfId="1180"/>
    <cellStyle name="Neutral 2 3 2" xfId="1181"/>
    <cellStyle name="Neutral 2 4" xfId="1182"/>
    <cellStyle name="Neutral 3" xfId="1183"/>
    <cellStyle name="Neutral 3 2" xfId="1184"/>
    <cellStyle name="Neutral 3 2 2" xfId="1185"/>
    <cellStyle name="Neutral 3 3" xfId="1186"/>
    <cellStyle name="Neutral 3 4" xfId="1187"/>
    <cellStyle name="Neutral 3 5" xfId="1188"/>
    <cellStyle name="Neutral 4" xfId="1189"/>
    <cellStyle name="Normal 10" xfId="1190"/>
    <cellStyle name="Normal 10 2" xfId="1191"/>
    <cellStyle name="Normal 10 2 2" xfId="1192"/>
    <cellStyle name="Normal 10 2 2 2" xfId="1193"/>
    <cellStyle name="Normal 10 2 3" xfId="1194"/>
    <cellStyle name="Normal 10 3" xfId="1195"/>
    <cellStyle name="Normal 10 3 2" xfId="1196"/>
    <cellStyle name="Normal 10 4" xfId="1197"/>
    <cellStyle name="Normal 11" xfId="1198"/>
    <cellStyle name="Normal 11 2" xfId="1199"/>
    <cellStyle name="Normal 12" xfId="1200"/>
    <cellStyle name="Normal 12 2" xfId="1201"/>
    <cellStyle name="Normal 13" xfId="1202"/>
    <cellStyle name="Normal 14" xfId="1203"/>
    <cellStyle name="Normal 15" xfId="1204"/>
    <cellStyle name="Normal 16" xfId="1205"/>
    <cellStyle name="Normal 17" xfId="1206"/>
    <cellStyle name="Normal 18" xfId="1207"/>
    <cellStyle name="Normal 2" xfId="1208"/>
    <cellStyle name="Normal 2 2" xfId="1209"/>
    <cellStyle name="Normal 2 2 2" xfId="1210"/>
    <cellStyle name="Normal 2 2 3" xfId="1211"/>
    <cellStyle name="Normal 2 3" xfId="1212"/>
    <cellStyle name="Normal 2 3 2" xfId="1213"/>
    <cellStyle name="Normal 2 4" xfId="1214"/>
    <cellStyle name="Normal 2 4 2" xfId="1215"/>
    <cellStyle name="Normal 2 5" xfId="1216"/>
    <cellStyle name="Normal 2 6" xfId="1217"/>
    <cellStyle name="Normal 2_AUG_TabChap2" xfId="1218"/>
    <cellStyle name="Normal 3" xfId="1219"/>
    <cellStyle name="Normal 3 2" xfId="1220"/>
    <cellStyle name="Normal 3 2 2" xfId="1221"/>
    <cellStyle name="Normal 3 3" xfId="1222"/>
    <cellStyle name="Normal 3 3 2" xfId="1223"/>
    <cellStyle name="Normal 3 3 3" xfId="1224"/>
    <cellStyle name="Normal 3 4" xfId="1225"/>
    <cellStyle name="Normal 3 5" xfId="1226"/>
    <cellStyle name="Normal 4" xfId="1227"/>
    <cellStyle name="Normal 4 2" xfId="1228"/>
    <cellStyle name="Normal 4 2 2" xfId="1229"/>
    <cellStyle name="Normal 4 3" xfId="1230"/>
    <cellStyle name="Normal 4 3 2" xfId="1231"/>
    <cellStyle name="Normal 4 4" xfId="1232"/>
    <cellStyle name="Normal 4 5" xfId="1233"/>
    <cellStyle name="Normal 5" xfId="1234"/>
    <cellStyle name="Normal 5 2" xfId="1235"/>
    <cellStyle name="Normal 6" xfId="1236"/>
    <cellStyle name="Normal 6 2" xfId="1237"/>
    <cellStyle name="Normal 7" xfId="1238"/>
    <cellStyle name="Normal 7 2" xfId="1239"/>
    <cellStyle name="Normal 7 2 2" xfId="1240"/>
    <cellStyle name="Normal 7 2 2 2" xfId="1241"/>
    <cellStyle name="Normal 7 2 3" xfId="1242"/>
    <cellStyle name="Normal 7 3" xfId="1243"/>
    <cellStyle name="Normal 7 3 2" xfId="1244"/>
    <cellStyle name="Normal 7 4" xfId="1245"/>
    <cellStyle name="Normal 7 5" xfId="1246"/>
    <cellStyle name="Normal 8" xfId="1247"/>
    <cellStyle name="Normal 8 2" xfId="1248"/>
    <cellStyle name="Normal 8 2 2" xfId="1249"/>
    <cellStyle name="Normal 8 2 2 2" xfId="1250"/>
    <cellStyle name="Normal 8 2 3" xfId="1251"/>
    <cellStyle name="Normal 8 3" xfId="1252"/>
    <cellStyle name="Normal 8 3 2" xfId="1253"/>
    <cellStyle name="Normal 8 4" xfId="1254"/>
    <cellStyle name="Normal 9" xfId="1255"/>
    <cellStyle name="Normal 9 2" xfId="1256"/>
    <cellStyle name="Normal 9 2 2" xfId="1257"/>
    <cellStyle name="Normal 9 2 2 2" xfId="1258"/>
    <cellStyle name="Normal 9 2 3" xfId="1259"/>
    <cellStyle name="Normal 9 3" xfId="1260"/>
    <cellStyle name="Normal 9 3 2" xfId="1261"/>
    <cellStyle name="Normal 9 4" xfId="1262"/>
    <cellStyle name="Normal_0212-07" xfId="1263"/>
    <cellStyle name="Note" xfId="1264"/>
    <cellStyle name="Note 2" xfId="1265"/>
    <cellStyle name="Notiz 2" xfId="1266"/>
    <cellStyle name="Notiz 2 2" xfId="1267"/>
    <cellStyle name="Notiz 2 2 2" xfId="1268"/>
    <cellStyle name="Notiz 2 2 2 2" xfId="1269"/>
    <cellStyle name="Notiz 2 2 3" xfId="1270"/>
    <cellStyle name="Notiz 2 2 4" xfId="1271"/>
    <cellStyle name="Notiz 2 3" xfId="1272"/>
    <cellStyle name="Notiz 2 3 2" xfId="1273"/>
    <cellStyle name="Notiz 2 3 3" xfId="1274"/>
    <cellStyle name="Notiz 2 3 4" xfId="1275"/>
    <cellStyle name="Notiz 2 3 5" xfId="1276"/>
    <cellStyle name="Notiz 2 3 6" xfId="1277"/>
    <cellStyle name="Notiz 2 3 7" xfId="1278"/>
    <cellStyle name="Notiz 2 4" xfId="1279"/>
    <cellStyle name="Notiz 2 4 2" xfId="1280"/>
    <cellStyle name="Notiz 3" xfId="1281"/>
    <cellStyle name="Notiz 3 10" xfId="1282"/>
    <cellStyle name="Notiz 3 11" xfId="1283"/>
    <cellStyle name="Notiz 3 12" xfId="1284"/>
    <cellStyle name="Notiz 3 13" xfId="1285"/>
    <cellStyle name="Notiz 3 14" xfId="1286"/>
    <cellStyle name="Notiz 3 2" xfId="1287"/>
    <cellStyle name="Notiz 3 2 2" xfId="1288"/>
    <cellStyle name="Notiz 3 2 2 2" xfId="1289"/>
    <cellStyle name="Notiz 3 2 2 3" xfId="1290"/>
    <cellStyle name="Notiz 3 2 2 4" xfId="1291"/>
    <cellStyle name="Notiz 3 2 3" xfId="1292"/>
    <cellStyle name="Notiz 3 2 3 2" xfId="1293"/>
    <cellStyle name="Notiz 3 2 3 3" xfId="1294"/>
    <cellStyle name="Notiz 3 2 4" xfId="1295"/>
    <cellStyle name="Notiz 3 2 5" xfId="1296"/>
    <cellStyle name="Notiz 3 2 6" xfId="1297"/>
    <cellStyle name="Notiz 3 2 7" xfId="1298"/>
    <cellStyle name="Notiz 3 2 8" xfId="1299"/>
    <cellStyle name="Notiz 3 2 9" xfId="1300"/>
    <cellStyle name="Notiz 3 3" xfId="1301"/>
    <cellStyle name="Notiz 3 3 2" xfId="1302"/>
    <cellStyle name="Notiz 3 3 2 2" xfId="1303"/>
    <cellStyle name="Notiz 3 3 2 3" xfId="1304"/>
    <cellStyle name="Notiz 3 3 2 4" xfId="1305"/>
    <cellStyle name="Notiz 3 3 3" xfId="1306"/>
    <cellStyle name="Notiz 3 3 3 2" xfId="1307"/>
    <cellStyle name="Notiz 3 3 4" xfId="1308"/>
    <cellStyle name="Notiz 3 3 5" xfId="1309"/>
    <cellStyle name="Notiz 3 3 6" xfId="1310"/>
    <cellStyle name="Notiz 3 3 7" xfId="1311"/>
    <cellStyle name="Notiz 3 3 8" xfId="1312"/>
    <cellStyle name="Notiz 3 3 9" xfId="1313"/>
    <cellStyle name="Notiz 3 4" xfId="1314"/>
    <cellStyle name="Notiz 3 4 2" xfId="1315"/>
    <cellStyle name="Notiz 3 4 3" xfId="1316"/>
    <cellStyle name="Notiz 3 4 4" xfId="1317"/>
    <cellStyle name="Notiz 3 4 5" xfId="1318"/>
    <cellStyle name="Notiz 3 4 6" xfId="1319"/>
    <cellStyle name="Notiz 3 4 7" xfId="1320"/>
    <cellStyle name="Notiz 3 5" xfId="1321"/>
    <cellStyle name="Notiz 3 5 2" xfId="1322"/>
    <cellStyle name="Notiz 3 5 3" xfId="1323"/>
    <cellStyle name="Notiz 3 5 4" xfId="1324"/>
    <cellStyle name="Notiz 3 5 5" xfId="1325"/>
    <cellStyle name="Notiz 3 5 6" xfId="1326"/>
    <cellStyle name="Notiz 3 6" xfId="1327"/>
    <cellStyle name="Notiz 3 6 2" xfId="1328"/>
    <cellStyle name="Notiz 3 6 3" xfId="1329"/>
    <cellStyle name="Notiz 3 6 4" xfId="1330"/>
    <cellStyle name="Notiz 3 7" xfId="1331"/>
    <cellStyle name="Notiz 3 7 2" xfId="1332"/>
    <cellStyle name="Notiz 3 8" xfId="1333"/>
    <cellStyle name="Notiz 3 9" xfId="1334"/>
    <cellStyle name="Notiz 4" xfId="1335"/>
    <cellStyle name="Notiz 4 2" xfId="1336"/>
    <cellStyle name="Notiz 4 3" xfId="1337"/>
    <cellStyle name="Notiz 4 4" xfId="1338"/>
    <cellStyle name="Notiz 5" xfId="1339"/>
    <cellStyle name="Notiz 5 2" xfId="1340"/>
    <cellStyle name="Notiz 5 3" xfId="1341"/>
    <cellStyle name="Notiz 6" xfId="1342"/>
    <cellStyle name="Notiz 6 2" xfId="1343"/>
    <cellStyle name="Notiz 6 3" xfId="1344"/>
    <cellStyle name="Notiz 7" xfId="1345"/>
    <cellStyle name="Output" xfId="1346"/>
    <cellStyle name="Output 2" xfId="1347"/>
    <cellStyle name="Prozent 10" xfId="1348"/>
    <cellStyle name="Prozent 10 2" xfId="1349"/>
    <cellStyle name="Prozent 10 2 2" xfId="1350"/>
    <cellStyle name="Prozent 10 2 3" xfId="1351"/>
    <cellStyle name="Prozent 10 2 4" xfId="1352"/>
    <cellStyle name="Prozent 10 3" xfId="1353"/>
    <cellStyle name="Prozent 10 3 2" xfId="1354"/>
    <cellStyle name="Prozent 10 4" xfId="1355"/>
    <cellStyle name="Prozent 10 5" xfId="1356"/>
    <cellStyle name="Prozent 10 6" xfId="1357"/>
    <cellStyle name="Prozent 10 7" xfId="1358"/>
    <cellStyle name="Prozent 10 8" xfId="1359"/>
    <cellStyle name="Prozent 10 9" xfId="1360"/>
    <cellStyle name="Prozent 11" xfId="1361"/>
    <cellStyle name="Prozent 11 2" xfId="1362"/>
    <cellStyle name="Prozent 11 3" xfId="1363"/>
    <cellStyle name="Prozent 11 4" xfId="1364"/>
    <cellStyle name="Prozent 11 5" xfId="1365"/>
    <cellStyle name="Prozent 11 6" xfId="1366"/>
    <cellStyle name="Prozent 11 7" xfId="1367"/>
    <cellStyle name="Prozent 12" xfId="1368"/>
    <cellStyle name="Prozent 2" xfId="1369"/>
    <cellStyle name="Prozent 2 2" xfId="1370"/>
    <cellStyle name="Prozent 2 2 2" xfId="1371"/>
    <cellStyle name="Prozent 2 2 2 2" xfId="1372"/>
    <cellStyle name="Prozent 2 2 3" xfId="1373"/>
    <cellStyle name="Prozent 3" xfId="1374"/>
    <cellStyle name="Prozent 3 2" xfId="1375"/>
    <cellStyle name="Prozent 3 2 2" xfId="1376"/>
    <cellStyle name="Prozent 3 2 2 2" xfId="1377"/>
    <cellStyle name="Prozent 3 2 2 3" xfId="1378"/>
    <cellStyle name="Prozent 3 3" xfId="1379"/>
    <cellStyle name="Prozent 3 3 2" xfId="1380"/>
    <cellStyle name="Prozent 3 3 3" xfId="1381"/>
    <cellStyle name="Prozent 3 3 4" xfId="1382"/>
    <cellStyle name="Prozent 3 4" xfId="1383"/>
    <cellStyle name="Prozent 3 4 2" xfId="1384"/>
    <cellStyle name="Prozent 3 5" xfId="1385"/>
    <cellStyle name="Prozent 4" xfId="1386"/>
    <cellStyle name="Prozent 4 2" xfId="1387"/>
    <cellStyle name="Prozent 4 2 2" xfId="1388"/>
    <cellStyle name="Prozent 4 3" xfId="1389"/>
    <cellStyle name="Prozent 4 3 2" xfId="1390"/>
    <cellStyle name="Prozent 4 3 3" xfId="1391"/>
    <cellStyle name="Prozent 4 4" xfId="1392"/>
    <cellStyle name="Prozent 4 4 2" xfId="1393"/>
    <cellStyle name="Prozent 5" xfId="1394"/>
    <cellStyle name="Prozent 5 2" xfId="1395"/>
    <cellStyle name="Prozent 5 3" xfId="1396"/>
    <cellStyle name="Prozent 5 4" xfId="1397"/>
    <cellStyle name="Prozent 6" xfId="1398"/>
    <cellStyle name="Prozent 6 10" xfId="1399"/>
    <cellStyle name="Prozent 6 11" xfId="1400"/>
    <cellStyle name="Prozent 6 2" xfId="1401"/>
    <cellStyle name="Prozent 6 2 2" xfId="1402"/>
    <cellStyle name="Prozent 6 2 2 2" xfId="1403"/>
    <cellStyle name="Prozent 6 2 2 3" xfId="1404"/>
    <cellStyle name="Prozent 6 2 2 4" xfId="1405"/>
    <cellStyle name="Prozent 6 2 3" xfId="1406"/>
    <cellStyle name="Prozent 6 2 3 2" xfId="1407"/>
    <cellStyle name="Prozent 6 2 4" xfId="1408"/>
    <cellStyle name="Prozent 6 2 5" xfId="1409"/>
    <cellStyle name="Prozent 6 2 6" xfId="1410"/>
    <cellStyle name="Prozent 6 2 7" xfId="1411"/>
    <cellStyle name="Prozent 6 2 8" xfId="1412"/>
    <cellStyle name="Prozent 6 2 9" xfId="1413"/>
    <cellStyle name="Prozent 6 3" xfId="1414"/>
    <cellStyle name="Prozent 6 3 2" xfId="1415"/>
    <cellStyle name="Prozent 6 3 3" xfId="1416"/>
    <cellStyle name="Prozent 6 3 4" xfId="1417"/>
    <cellStyle name="Prozent 6 3 5" xfId="1418"/>
    <cellStyle name="Prozent 6 3 6" xfId="1419"/>
    <cellStyle name="Prozent 6 3 7" xfId="1420"/>
    <cellStyle name="Prozent 6 4" xfId="1421"/>
    <cellStyle name="Prozent 6 4 2" xfId="1422"/>
    <cellStyle name="Prozent 6 4 3" xfId="1423"/>
    <cellStyle name="Prozent 6 4 4" xfId="1424"/>
    <cellStyle name="Prozent 6 5" xfId="1425"/>
    <cellStyle name="Prozent 6 5 2" xfId="1426"/>
    <cellStyle name="Prozent 6 6" xfId="1427"/>
    <cellStyle name="Prozent 6 7" xfId="1428"/>
    <cellStyle name="Prozent 6 8" xfId="1429"/>
    <cellStyle name="Prozent 6 9" xfId="1430"/>
    <cellStyle name="Prozent 7" xfId="1431"/>
    <cellStyle name="Prozent 7 10" xfId="1432"/>
    <cellStyle name="Prozent 7 11" xfId="1433"/>
    <cellStyle name="Prozent 7 2" xfId="1434"/>
    <cellStyle name="Prozent 7 2 2" xfId="1435"/>
    <cellStyle name="Prozent 7 2 2 2" xfId="1436"/>
    <cellStyle name="Prozent 7 2 2 3" xfId="1437"/>
    <cellStyle name="Prozent 7 2 2 4" xfId="1438"/>
    <cellStyle name="Prozent 7 2 3" xfId="1439"/>
    <cellStyle name="Prozent 7 2 3 2" xfId="1440"/>
    <cellStyle name="Prozent 7 2 4" xfId="1441"/>
    <cellStyle name="Prozent 7 2 5" xfId="1442"/>
    <cellStyle name="Prozent 7 2 6" xfId="1443"/>
    <cellStyle name="Prozent 7 2 7" xfId="1444"/>
    <cellStyle name="Prozent 7 2 8" xfId="1445"/>
    <cellStyle name="Prozent 7 2 9" xfId="1446"/>
    <cellStyle name="Prozent 7 3" xfId="1447"/>
    <cellStyle name="Prozent 7 3 2" xfId="1448"/>
    <cellStyle name="Prozent 7 3 3" xfId="1449"/>
    <cellStyle name="Prozent 7 3 4" xfId="1450"/>
    <cellStyle name="Prozent 7 3 5" xfId="1451"/>
    <cellStyle name="Prozent 7 3 6" xfId="1452"/>
    <cellStyle name="Prozent 7 3 7" xfId="1453"/>
    <cellStyle name="Prozent 7 4" xfId="1454"/>
    <cellStyle name="Prozent 7 4 2" xfId="1455"/>
    <cellStyle name="Prozent 7 4 3" xfId="1456"/>
    <cellStyle name="Prozent 7 4 4" xfId="1457"/>
    <cellStyle name="Prozent 7 5" xfId="1458"/>
    <cellStyle name="Prozent 7 5 2" xfId="1459"/>
    <cellStyle name="Prozent 7 6" xfId="1460"/>
    <cellStyle name="Prozent 7 7" xfId="1461"/>
    <cellStyle name="Prozent 7 8" xfId="1462"/>
    <cellStyle name="Prozent 7 9" xfId="1463"/>
    <cellStyle name="Prozent 8" xfId="1464"/>
    <cellStyle name="Prozent 8 10" xfId="1465"/>
    <cellStyle name="Prozent 8 11" xfId="1466"/>
    <cellStyle name="Prozent 8 2" xfId="1467"/>
    <cellStyle name="Prozent 8 2 2" xfId="1468"/>
    <cellStyle name="Prozent 8 2 2 2" xfId="1469"/>
    <cellStyle name="Prozent 8 2 2 3" xfId="1470"/>
    <cellStyle name="Prozent 8 2 2 4" xfId="1471"/>
    <cellStyle name="Prozent 8 2 3" xfId="1472"/>
    <cellStyle name="Prozent 8 2 3 2" xfId="1473"/>
    <cellStyle name="Prozent 8 2 4" xfId="1474"/>
    <cellStyle name="Prozent 8 2 5" xfId="1475"/>
    <cellStyle name="Prozent 8 2 6" xfId="1476"/>
    <cellStyle name="Prozent 8 2 7" xfId="1477"/>
    <cellStyle name="Prozent 8 2 8" xfId="1478"/>
    <cellStyle name="Prozent 8 2 9" xfId="1479"/>
    <cellStyle name="Prozent 8 3" xfId="1480"/>
    <cellStyle name="Prozent 8 3 2" xfId="1481"/>
    <cellStyle name="Prozent 8 3 3" xfId="1482"/>
    <cellStyle name="Prozent 8 3 4" xfId="1483"/>
    <cellStyle name="Prozent 8 3 5" xfId="1484"/>
    <cellStyle name="Prozent 8 3 6" xfId="1485"/>
    <cellStyle name="Prozent 8 4" xfId="1486"/>
    <cellStyle name="Prozent 8 4 2" xfId="1487"/>
    <cellStyle name="Prozent 8 4 3" xfId="1488"/>
    <cellStyle name="Prozent 8 4 4" xfId="1489"/>
    <cellStyle name="Prozent 8 5" xfId="1490"/>
    <cellStyle name="Prozent 8 5 2" xfId="1491"/>
    <cellStyle name="Prozent 8 6" xfId="1492"/>
    <cellStyle name="Prozent 8 7" xfId="1493"/>
    <cellStyle name="Prozent 8 8" xfId="1494"/>
    <cellStyle name="Prozent 8 9" xfId="1495"/>
    <cellStyle name="Prozent 9" xfId="1496"/>
    <cellStyle name="Prozent 9 2" xfId="1497"/>
    <cellStyle name="Prozent 9 2 2" xfId="1498"/>
    <cellStyle name="Prozent 9 2 3" xfId="1499"/>
    <cellStyle name="Prozent 9 2 4" xfId="1500"/>
    <cellStyle name="Prozent 9 3" xfId="1501"/>
    <cellStyle name="Prozent 9 3 2" xfId="1502"/>
    <cellStyle name="Prozent 9 4" xfId="1503"/>
    <cellStyle name="Prozent 9 5" xfId="1504"/>
    <cellStyle name="Prozent 9 6" xfId="1505"/>
    <cellStyle name="Prozent 9 7" xfId="1506"/>
    <cellStyle name="Prozent 9 8" xfId="1507"/>
    <cellStyle name="Prozent 9 9" xfId="1508"/>
    <cellStyle name="row" xfId="1509"/>
    <cellStyle name="row 2" xfId="1510"/>
    <cellStyle name="RowCodes" xfId="1511"/>
    <cellStyle name="Row-Col Headings" xfId="1512"/>
    <cellStyle name="RowTitles_CENTRAL_GOVT" xfId="1513"/>
    <cellStyle name="RowTitles-Col2" xfId="1514"/>
    <cellStyle name="RowTitles-Detail" xfId="1515"/>
    <cellStyle name="Schlecht" xfId="1516" builtinId="27" customBuiltin="1"/>
    <cellStyle name="Schlecht 2" xfId="1517"/>
    <cellStyle name="Schlecht 2 2" xfId="1518"/>
    <cellStyle name="Schlecht 2 2 2" xfId="1519"/>
    <cellStyle name="Schlecht 2 2 3" xfId="1520"/>
    <cellStyle name="Schlecht 2 3" xfId="1521"/>
    <cellStyle name="Schlecht 2 3 2" xfId="1522"/>
    <cellStyle name="Schlecht 2 4" xfId="1523"/>
    <cellStyle name="Schlecht 2 5" xfId="1524"/>
    <cellStyle name="Schlecht 2 6" xfId="1525"/>
    <cellStyle name="Schlecht 3" xfId="1526"/>
    <cellStyle name="Schlecht 3 2" xfId="1527"/>
    <cellStyle name="Schlecht 3 2 2" xfId="1528"/>
    <cellStyle name="Schlecht 3 3" xfId="1529"/>
    <cellStyle name="Standard" xfId="0" builtinId="0"/>
    <cellStyle name="Standard 10" xfId="1530"/>
    <cellStyle name="Standard 10 2" xfId="1531"/>
    <cellStyle name="Standard 10 2 2" xfId="1532"/>
    <cellStyle name="Standard 10 2 3" xfId="1533"/>
    <cellStyle name="Standard 10 2 4" xfId="1534"/>
    <cellStyle name="Standard 10 3" xfId="1535"/>
    <cellStyle name="Standard 10 3 2" xfId="1536"/>
    <cellStyle name="Standard 10 4" xfId="1537"/>
    <cellStyle name="Standard 10 5" xfId="1538"/>
    <cellStyle name="Standard 10 6" xfId="1539"/>
    <cellStyle name="Standard 10 7" xfId="1540"/>
    <cellStyle name="Standard 10 8" xfId="1541"/>
    <cellStyle name="Standard 10 9" xfId="1542"/>
    <cellStyle name="Standard 11" xfId="1543"/>
    <cellStyle name="Standard 11 2" xfId="1544"/>
    <cellStyle name="Standard 11 2 2" xfId="1545"/>
    <cellStyle name="Standard 11 2 3" xfId="1546"/>
    <cellStyle name="Standard 11 2 4" xfId="1547"/>
    <cellStyle name="Standard 11 2 5" xfId="1548"/>
    <cellStyle name="Standard 11 3" xfId="1549"/>
    <cellStyle name="Standard 11 3 2" xfId="1550"/>
    <cellStyle name="Standard 11 4" xfId="1551"/>
    <cellStyle name="Standard 11 5" xfId="1552"/>
    <cellStyle name="Standard 11 6" xfId="1553"/>
    <cellStyle name="Standard 11 7" xfId="1554"/>
    <cellStyle name="Standard 11 8" xfId="1555"/>
    <cellStyle name="Standard 11 9" xfId="1556"/>
    <cellStyle name="Standard 12" xfId="1557"/>
    <cellStyle name="Standard 12 2" xfId="1558"/>
    <cellStyle name="Standard 12 2 2" xfId="1559"/>
    <cellStyle name="Standard 12 2 3" xfId="1560"/>
    <cellStyle name="Standard 12 2 4" xfId="1561"/>
    <cellStyle name="Standard 12 3" xfId="1562"/>
    <cellStyle name="Standard 12 3 2" xfId="1563"/>
    <cellStyle name="Standard 12 4" xfId="1564"/>
    <cellStyle name="Standard 12 5" xfId="1565"/>
    <cellStyle name="Standard 12 6" xfId="1566"/>
    <cellStyle name="Standard 12 7" xfId="1567"/>
    <cellStyle name="Standard 12 8" xfId="1568"/>
    <cellStyle name="Standard 12 9" xfId="1569"/>
    <cellStyle name="Standard 13" xfId="1570"/>
    <cellStyle name="Standard 13 2" xfId="1571"/>
    <cellStyle name="Standard 13 3" xfId="1572"/>
    <cellStyle name="Standard 13 4" xfId="1573"/>
    <cellStyle name="Standard 13 5" xfId="1574"/>
    <cellStyle name="Standard 13 6" xfId="1575"/>
    <cellStyle name="Standard 13 7" xfId="1576"/>
    <cellStyle name="Standard 14" xfId="1577"/>
    <cellStyle name="Standard 14 2" xfId="1578"/>
    <cellStyle name="Standard 14 3" xfId="1579"/>
    <cellStyle name="Standard 14 4" xfId="1580"/>
    <cellStyle name="Standard 14 5" xfId="1581"/>
    <cellStyle name="Standard 15" xfId="1582"/>
    <cellStyle name="Standard 2" xfId="1583"/>
    <cellStyle name="Standard 2 10" xfId="1584"/>
    <cellStyle name="Standard 2 11" xfId="1585"/>
    <cellStyle name="Standard 2 2" xfId="1586"/>
    <cellStyle name="Standard 2 2 2" xfId="1587"/>
    <cellStyle name="Standard 2 2 2 2" xfId="1588"/>
    <cellStyle name="Standard 2 2 2 2 2" xfId="1589"/>
    <cellStyle name="Standard 2 2 2 2 3" xfId="1590"/>
    <cellStyle name="Standard 2 2 2 2 4" xfId="1591"/>
    <cellStyle name="Standard 2 2 2 2 5" xfId="1592"/>
    <cellStyle name="Standard 2 2 2 2 6" xfId="1593"/>
    <cellStyle name="Standard 2 2 2 3" xfId="1594"/>
    <cellStyle name="Standard 2 2 2 4" xfId="1595"/>
    <cellStyle name="Standard 2 2 2 5" xfId="1596"/>
    <cellStyle name="Standard 2 2 3" xfId="1597"/>
    <cellStyle name="Standard 2 2 3 2" xfId="1598"/>
    <cellStyle name="Standard 2 3" xfId="1599"/>
    <cellStyle name="Standard 2 3 2" xfId="1600"/>
    <cellStyle name="Standard 2 3 2 2" xfId="1601"/>
    <cellStyle name="Standard 2 3 3" xfId="1602"/>
    <cellStyle name="Standard 2 3 4" xfId="1603"/>
    <cellStyle name="Standard 2 4" xfId="1604"/>
    <cellStyle name="Standard 2 4 2" xfId="1605"/>
    <cellStyle name="Standard 2 4 2 2" xfId="1606"/>
    <cellStyle name="Standard 2 4 2 3" xfId="1607"/>
    <cellStyle name="Standard 2 4 3" xfId="1608"/>
    <cellStyle name="Standard 2 4 4" xfId="1609"/>
    <cellStyle name="Standard 2 4 5" xfId="1610"/>
    <cellStyle name="Standard 2 5" xfId="1611"/>
    <cellStyle name="Standard 2 5 10" xfId="1612"/>
    <cellStyle name="Standard 2 5 11" xfId="1613"/>
    <cellStyle name="Standard 2 5 12" xfId="1614"/>
    <cellStyle name="Standard 2 5 2" xfId="1615"/>
    <cellStyle name="Standard 2 5 2 2" xfId="1616"/>
    <cellStyle name="Standard 2 5 2 2 2" xfId="1617"/>
    <cellStyle name="Standard 2 5 2 2 3" xfId="1618"/>
    <cellStyle name="Standard 2 5 2 2 4" xfId="1619"/>
    <cellStyle name="Standard 2 5 2 3" xfId="1620"/>
    <cellStyle name="Standard 2 5 2 3 2" xfId="1621"/>
    <cellStyle name="Standard 2 5 2 4" xfId="1622"/>
    <cellStyle name="Standard 2 5 2 5" xfId="1623"/>
    <cellStyle name="Standard 2 5 2 6" xfId="1624"/>
    <cellStyle name="Standard 2 5 2 7" xfId="1625"/>
    <cellStyle name="Standard 2 5 2 8" xfId="1626"/>
    <cellStyle name="Standard 2 5 2 9" xfId="1627"/>
    <cellStyle name="Standard 2 5 3" xfId="1628"/>
    <cellStyle name="Standard 2 5 3 2" xfId="1629"/>
    <cellStyle name="Standard 2 5 3 3" xfId="1630"/>
    <cellStyle name="Standard 2 5 3 4" xfId="1631"/>
    <cellStyle name="Standard 2 5 3 5" xfId="1632"/>
    <cellStyle name="Standard 2 5 3 6" xfId="1633"/>
    <cellStyle name="Standard 2 5 3 7" xfId="1634"/>
    <cellStyle name="Standard 2 5 3 8" xfId="1635"/>
    <cellStyle name="Standard 2 5 4" xfId="1636"/>
    <cellStyle name="Standard 2 5 4 2" xfId="1637"/>
    <cellStyle name="Standard 2 5 4 3" xfId="1638"/>
    <cellStyle name="Standard 2 5 4 4" xfId="1639"/>
    <cellStyle name="Standard 2 5 4 5" xfId="1640"/>
    <cellStyle name="Standard 2 5 4 6" xfId="1641"/>
    <cellStyle name="Standard 2 5 5" xfId="1642"/>
    <cellStyle name="Standard 2 5 5 2" xfId="1643"/>
    <cellStyle name="Standard 2 5 5 3" xfId="1644"/>
    <cellStyle name="Standard 2 5 5 4" xfId="1645"/>
    <cellStyle name="Standard 2 5 6" xfId="1646"/>
    <cellStyle name="Standard 2 5 6 2" xfId="1647"/>
    <cellStyle name="Standard 2 5 7" xfId="1648"/>
    <cellStyle name="Standard 2 5 8" xfId="1649"/>
    <cellStyle name="Standard 2 5 9" xfId="1650"/>
    <cellStyle name="Standard 2 6" xfId="1651"/>
    <cellStyle name="Standard 2 6 2" xfId="1652"/>
    <cellStyle name="Standard 2 6 2 2" xfId="1653"/>
    <cellStyle name="Standard 2 6 2 3" xfId="1654"/>
    <cellStyle name="Standard 2 6 2 4" xfId="1655"/>
    <cellStyle name="Standard 2 6 2 5" xfId="1656"/>
    <cellStyle name="Standard 2 6 3" xfId="1657"/>
    <cellStyle name="Standard 2 6 3 2" xfId="1658"/>
    <cellStyle name="Standard 2 6 4" xfId="1659"/>
    <cellStyle name="Standard 2 6 5" xfId="1660"/>
    <cellStyle name="Standard 2 6 6" xfId="1661"/>
    <cellStyle name="Standard 2 6 7" xfId="1662"/>
    <cellStyle name="Standard 2 6 8" xfId="1663"/>
    <cellStyle name="Standard 2 6 9" xfId="1664"/>
    <cellStyle name="Standard 2 7" xfId="1665"/>
    <cellStyle name="Standard 2 7 2" xfId="1666"/>
    <cellStyle name="Standard 2 8" xfId="1667"/>
    <cellStyle name="Standard 2 9" xfId="1668"/>
    <cellStyle name="Standard 3" xfId="1669"/>
    <cellStyle name="Standard 3 10" xfId="1670"/>
    <cellStyle name="Standard 3 10 2" xfId="1671"/>
    <cellStyle name="Standard 3 10 3" xfId="1672"/>
    <cellStyle name="Standard 3 10 4" xfId="1673"/>
    <cellStyle name="Standard 3 10 5" xfId="1674"/>
    <cellStyle name="Standard 3 10 6" xfId="1675"/>
    <cellStyle name="Standard 3 11" xfId="1676"/>
    <cellStyle name="Standard 3 11 2" xfId="1677"/>
    <cellStyle name="Standard 3 11 3" xfId="1678"/>
    <cellStyle name="Standard 3 11 4" xfId="1679"/>
    <cellStyle name="Standard 3 12" xfId="1680"/>
    <cellStyle name="Standard 3 12 2" xfId="1681"/>
    <cellStyle name="Standard 3 12 3" xfId="1682"/>
    <cellStyle name="Standard 3 12 4" xfId="1683"/>
    <cellStyle name="Standard 3 13" xfId="1684"/>
    <cellStyle name="Standard 3 14" xfId="1685"/>
    <cellStyle name="Standard 3 2" xfId="1686"/>
    <cellStyle name="Standard 3 2 2" xfId="1687"/>
    <cellStyle name="Standard 3 2 2 2" xfId="1688"/>
    <cellStyle name="Standard 3 2 2 2 2" xfId="1689"/>
    <cellStyle name="Standard 3 2 2 2 3" xfId="1690"/>
    <cellStyle name="Standard 3 2 2 3" xfId="1691"/>
    <cellStyle name="Standard 3 2 2 4" xfId="1692"/>
    <cellStyle name="Standard 3 2 2 5" xfId="1693"/>
    <cellStyle name="Standard 3 2 3" xfId="1694"/>
    <cellStyle name="Standard 3 2 3 2" xfId="1695"/>
    <cellStyle name="Standard 3 2 4" xfId="1696"/>
    <cellStyle name="Standard 3 2 4 2" xfId="1697"/>
    <cellStyle name="Standard 3 2 4 3" xfId="1698"/>
    <cellStyle name="Standard 3 2 5" xfId="1699"/>
    <cellStyle name="Standard 3 3" xfId="1700"/>
    <cellStyle name="Standard 3 3 10" xfId="1701"/>
    <cellStyle name="Standard 3 3 11" xfId="1702"/>
    <cellStyle name="Standard 3 3 12" xfId="1703"/>
    <cellStyle name="Standard 3 3 13" xfId="1704"/>
    <cellStyle name="Standard 3 3 14" xfId="1705"/>
    <cellStyle name="Standard 3 3 15" xfId="1706"/>
    <cellStyle name="Standard 3 3 2" xfId="1707"/>
    <cellStyle name="Standard 3 3 2 10" xfId="1708"/>
    <cellStyle name="Standard 3 3 2 11" xfId="1709"/>
    <cellStyle name="Standard 3 3 2 12" xfId="1710"/>
    <cellStyle name="Standard 3 3 2 13" xfId="1711"/>
    <cellStyle name="Standard 3 3 2 2" xfId="1712"/>
    <cellStyle name="Standard 3 3 2 2 10" xfId="1713"/>
    <cellStyle name="Standard 3 3 2 2 11" xfId="1714"/>
    <cellStyle name="Standard 3 3 2 2 12" xfId="1715"/>
    <cellStyle name="Standard 3 3 2 2 2" xfId="1716"/>
    <cellStyle name="Standard 3 3 2 2 2 2" xfId="1717"/>
    <cellStyle name="Standard 3 3 2 2 2 2 2" xfId="1718"/>
    <cellStyle name="Standard 3 3 2 2 2 2 3" xfId="1719"/>
    <cellStyle name="Standard 3 3 2 2 2 2 4" xfId="1720"/>
    <cellStyle name="Standard 3 3 2 2 2 3" xfId="1721"/>
    <cellStyle name="Standard 3 3 2 2 2 3 2" xfId="1722"/>
    <cellStyle name="Standard 3 3 2 2 2 4" xfId="1723"/>
    <cellStyle name="Standard 3 3 2 2 2 5" xfId="1724"/>
    <cellStyle name="Standard 3 3 2 2 2 6" xfId="1725"/>
    <cellStyle name="Standard 3 3 2 2 2 7" xfId="1726"/>
    <cellStyle name="Standard 3 3 2 2 2 8" xfId="1727"/>
    <cellStyle name="Standard 3 3 2 2 2 9" xfId="1728"/>
    <cellStyle name="Standard 3 3 2 2 3" xfId="1729"/>
    <cellStyle name="Standard 3 3 2 2 3 2" xfId="1730"/>
    <cellStyle name="Standard 3 3 2 2 3 3" xfId="1731"/>
    <cellStyle name="Standard 3 3 2 2 3 4" xfId="1732"/>
    <cellStyle name="Standard 3 3 2 2 3 5" xfId="1733"/>
    <cellStyle name="Standard 3 3 2 2 3 6" xfId="1734"/>
    <cellStyle name="Standard 3 3 2 2 3 7" xfId="1735"/>
    <cellStyle name="Standard 3 3 2 2 3 8" xfId="1736"/>
    <cellStyle name="Standard 3 3 2 2 4" xfId="1737"/>
    <cellStyle name="Standard 3 3 2 2 4 2" xfId="1738"/>
    <cellStyle name="Standard 3 3 2 2 4 3" xfId="1739"/>
    <cellStyle name="Standard 3 3 2 2 4 4" xfId="1740"/>
    <cellStyle name="Standard 3 3 2 2 4 5" xfId="1741"/>
    <cellStyle name="Standard 3 3 2 2 4 6" xfId="1742"/>
    <cellStyle name="Standard 3 3 2 2 5" xfId="1743"/>
    <cellStyle name="Standard 3 3 2 2 5 2" xfId="1744"/>
    <cellStyle name="Standard 3 3 2 2 5 3" xfId="1745"/>
    <cellStyle name="Standard 3 3 2 2 5 4" xfId="1746"/>
    <cellStyle name="Standard 3 3 2 2 6" xfId="1747"/>
    <cellStyle name="Standard 3 3 2 2 6 2" xfId="1748"/>
    <cellStyle name="Standard 3 3 2 2 7" xfId="1749"/>
    <cellStyle name="Standard 3 3 2 2 8" xfId="1750"/>
    <cellStyle name="Standard 3 3 2 2 9" xfId="1751"/>
    <cellStyle name="Standard 3 3 2 3" xfId="1752"/>
    <cellStyle name="Standard 3 3 2 3 2" xfId="1753"/>
    <cellStyle name="Standard 3 3 2 3 2 2" xfId="1754"/>
    <cellStyle name="Standard 3 3 2 3 2 3" xfId="1755"/>
    <cellStyle name="Standard 3 3 2 3 2 4" xfId="1756"/>
    <cellStyle name="Standard 3 3 2 3 3" xfId="1757"/>
    <cellStyle name="Standard 3 3 2 3 3 2" xfId="1758"/>
    <cellStyle name="Standard 3 3 2 3 4" xfId="1759"/>
    <cellStyle name="Standard 3 3 2 3 5" xfId="1760"/>
    <cellStyle name="Standard 3 3 2 3 6" xfId="1761"/>
    <cellStyle name="Standard 3 3 2 3 7" xfId="1762"/>
    <cellStyle name="Standard 3 3 2 3 8" xfId="1763"/>
    <cellStyle name="Standard 3 3 2 3 9" xfId="1764"/>
    <cellStyle name="Standard 3 3 2 4" xfId="1765"/>
    <cellStyle name="Standard 3 3 2 4 2" xfId="1766"/>
    <cellStyle name="Standard 3 3 2 4 3" xfId="1767"/>
    <cellStyle name="Standard 3 3 2 4 4" xfId="1768"/>
    <cellStyle name="Standard 3 3 2 4 5" xfId="1769"/>
    <cellStyle name="Standard 3 3 2 4 6" xfId="1770"/>
    <cellStyle name="Standard 3 3 2 4 7" xfId="1771"/>
    <cellStyle name="Standard 3 3 2 5" xfId="1772"/>
    <cellStyle name="Standard 3 3 2 5 2" xfId="1773"/>
    <cellStyle name="Standard 3 3 2 5 3" xfId="1774"/>
    <cellStyle name="Standard 3 3 2 5 4" xfId="1775"/>
    <cellStyle name="Standard 3 3 2 5 5" xfId="1776"/>
    <cellStyle name="Standard 3 3 2 5 6" xfId="1777"/>
    <cellStyle name="Standard 3 3 2 5 7" xfId="1778"/>
    <cellStyle name="Standard 3 3 2 6" xfId="1779"/>
    <cellStyle name="Standard 3 3 2 6 2" xfId="1780"/>
    <cellStyle name="Standard 3 3 2 6 3" xfId="1781"/>
    <cellStyle name="Standard 3 3 2 6 4" xfId="1782"/>
    <cellStyle name="Standard 3 3 2 6 5" xfId="1783"/>
    <cellStyle name="Standard 3 3 2 7" xfId="1784"/>
    <cellStyle name="Standard 3 3 2 7 2" xfId="1785"/>
    <cellStyle name="Standard 3 3 2 8" xfId="1786"/>
    <cellStyle name="Standard 3 3 2 9" xfId="1787"/>
    <cellStyle name="Standard 3 3 3" xfId="1788"/>
    <cellStyle name="Standard 3 3 3 10" xfId="1789"/>
    <cellStyle name="Standard 3 3 3 11" xfId="1790"/>
    <cellStyle name="Standard 3 3 3 12" xfId="1791"/>
    <cellStyle name="Standard 3 3 3 2" xfId="1792"/>
    <cellStyle name="Standard 3 3 3 2 2" xfId="1793"/>
    <cellStyle name="Standard 3 3 3 2 2 2" xfId="1794"/>
    <cellStyle name="Standard 3 3 3 2 2 3" xfId="1795"/>
    <cellStyle name="Standard 3 3 3 2 2 4" xfId="1796"/>
    <cellStyle name="Standard 3 3 3 2 3" xfId="1797"/>
    <cellStyle name="Standard 3 3 3 2 3 2" xfId="1798"/>
    <cellStyle name="Standard 3 3 3 2 4" xfId="1799"/>
    <cellStyle name="Standard 3 3 3 2 5" xfId="1800"/>
    <cellStyle name="Standard 3 3 3 2 6" xfId="1801"/>
    <cellStyle name="Standard 3 3 3 2 7" xfId="1802"/>
    <cellStyle name="Standard 3 3 3 2 8" xfId="1803"/>
    <cellStyle name="Standard 3 3 3 2 9" xfId="1804"/>
    <cellStyle name="Standard 3 3 3 3" xfId="1805"/>
    <cellStyle name="Standard 3 3 3 3 2" xfId="1806"/>
    <cellStyle name="Standard 3 3 3 3 3" xfId="1807"/>
    <cellStyle name="Standard 3 3 3 3 4" xfId="1808"/>
    <cellStyle name="Standard 3 3 3 3 5" xfId="1809"/>
    <cellStyle name="Standard 3 3 3 3 6" xfId="1810"/>
    <cellStyle name="Standard 3 3 3 3 7" xfId="1811"/>
    <cellStyle name="Standard 3 3 3 3 8" xfId="1812"/>
    <cellStyle name="Standard 3 3 3 4" xfId="1813"/>
    <cellStyle name="Standard 3 3 3 4 2" xfId="1814"/>
    <cellStyle name="Standard 3 3 3 4 3" xfId="1815"/>
    <cellStyle name="Standard 3 3 3 4 4" xfId="1816"/>
    <cellStyle name="Standard 3 3 3 4 5" xfId="1817"/>
    <cellStyle name="Standard 3 3 3 4 6" xfId="1818"/>
    <cellStyle name="Standard 3 3 3 5" xfId="1819"/>
    <cellStyle name="Standard 3 3 3 5 2" xfId="1820"/>
    <cellStyle name="Standard 3 3 3 5 3" xfId="1821"/>
    <cellStyle name="Standard 3 3 3 5 4" xfId="1822"/>
    <cellStyle name="Standard 3 3 3 6" xfId="1823"/>
    <cellStyle name="Standard 3 3 3 6 2" xfId="1824"/>
    <cellStyle name="Standard 3 3 3 7" xfId="1825"/>
    <cellStyle name="Standard 3 3 3 8" xfId="1826"/>
    <cellStyle name="Standard 3 3 3 9" xfId="1827"/>
    <cellStyle name="Standard 3 3 4" xfId="1828"/>
    <cellStyle name="Standard 3 3 5" xfId="1829"/>
    <cellStyle name="Standard 3 3 5 2" xfId="1830"/>
    <cellStyle name="Standard 3 3 5 2 2" xfId="1831"/>
    <cellStyle name="Standard 3 3 5 2 3" xfId="1832"/>
    <cellStyle name="Standard 3 3 5 2 4" xfId="1833"/>
    <cellStyle name="Standard 3 3 5 3" xfId="1834"/>
    <cellStyle name="Standard 3 3 5 3 2" xfId="1835"/>
    <cellStyle name="Standard 3 3 5 4" xfId="1836"/>
    <cellStyle name="Standard 3 3 5 5" xfId="1837"/>
    <cellStyle name="Standard 3 3 5 6" xfId="1838"/>
    <cellStyle name="Standard 3 3 5 7" xfId="1839"/>
    <cellStyle name="Standard 3 3 5 8" xfId="1840"/>
    <cellStyle name="Standard 3 3 5 9" xfId="1841"/>
    <cellStyle name="Standard 3 3 6" xfId="1842"/>
    <cellStyle name="Standard 3 3 6 2" xfId="1843"/>
    <cellStyle name="Standard 3 3 6 3" xfId="1844"/>
    <cellStyle name="Standard 3 3 6 4" xfId="1845"/>
    <cellStyle name="Standard 3 3 6 5" xfId="1846"/>
    <cellStyle name="Standard 3 3 6 6" xfId="1847"/>
    <cellStyle name="Standard 3 3 6 7" xfId="1848"/>
    <cellStyle name="Standard 3 3 7" xfId="1849"/>
    <cellStyle name="Standard 3 3 7 2" xfId="1850"/>
    <cellStyle name="Standard 3 3 7 3" xfId="1851"/>
    <cellStyle name="Standard 3 3 7 4" xfId="1852"/>
    <cellStyle name="Standard 3 3 7 5" xfId="1853"/>
    <cellStyle name="Standard 3 3 7 6" xfId="1854"/>
    <cellStyle name="Standard 3 3 8" xfId="1855"/>
    <cellStyle name="Standard 3 3 8 2" xfId="1856"/>
    <cellStyle name="Standard 3 3 8 3" xfId="1857"/>
    <cellStyle name="Standard 3 3 8 4" xfId="1858"/>
    <cellStyle name="Standard 3 3 9" xfId="1859"/>
    <cellStyle name="Standard 3 3 9 2" xfId="1860"/>
    <cellStyle name="Standard 3 4" xfId="1861"/>
    <cellStyle name="Standard 3 4 10" xfId="1862"/>
    <cellStyle name="Standard 3 4 11" xfId="1863"/>
    <cellStyle name="Standard 3 4 2" xfId="1864"/>
    <cellStyle name="Standard 3 4 2 2" xfId="1865"/>
    <cellStyle name="Standard 3 4 2 2 2" xfId="1866"/>
    <cellStyle name="Standard 3 4 2 2 3" xfId="1867"/>
    <cellStyle name="Standard 3 4 2 2 4" xfId="1868"/>
    <cellStyle name="Standard 3 4 2 2 5" xfId="1869"/>
    <cellStyle name="Standard 3 4 2 3" xfId="1870"/>
    <cellStyle name="Standard 3 4 2 3 2" xfId="1871"/>
    <cellStyle name="Standard 3 4 2 4" xfId="1872"/>
    <cellStyle name="Standard 3 4 2 5" xfId="1873"/>
    <cellStyle name="Standard 3 4 2 6" xfId="1874"/>
    <cellStyle name="Standard 3 4 2 7" xfId="1875"/>
    <cellStyle name="Standard 3 4 2 8" xfId="1876"/>
    <cellStyle name="Standard 3 4 2 9" xfId="1877"/>
    <cellStyle name="Standard 3 4 3" xfId="1878"/>
    <cellStyle name="Standard 3 4 3 2" xfId="1879"/>
    <cellStyle name="Standard 3 4 3 2 2" xfId="1880"/>
    <cellStyle name="Standard 3 4 3 3" xfId="1881"/>
    <cellStyle name="Standard 3 4 3 4" xfId="1882"/>
    <cellStyle name="Standard 3 4 3 5" xfId="1883"/>
    <cellStyle name="Standard 3 4 3 6" xfId="1884"/>
    <cellStyle name="Standard 3 4 4" xfId="1885"/>
    <cellStyle name="Standard 3 4 4 2" xfId="1886"/>
    <cellStyle name="Standard 3 4 4 3" xfId="1887"/>
    <cellStyle name="Standard 3 4 4 4" xfId="1888"/>
    <cellStyle name="Standard 3 4 4 5" xfId="1889"/>
    <cellStyle name="Standard 3 4 5" xfId="1890"/>
    <cellStyle name="Standard 3 4 5 2" xfId="1891"/>
    <cellStyle name="Standard 3 4 6" xfId="1892"/>
    <cellStyle name="Standard 3 4 7" xfId="1893"/>
    <cellStyle name="Standard 3 4 8" xfId="1894"/>
    <cellStyle name="Standard 3 4 9" xfId="1895"/>
    <cellStyle name="Standard 3 5" xfId="1896"/>
    <cellStyle name="Standard 3 5 10" xfId="1897"/>
    <cellStyle name="Standard 3 5 11" xfId="1898"/>
    <cellStyle name="Standard 3 5 2" xfId="1899"/>
    <cellStyle name="Standard 3 5 2 2" xfId="1900"/>
    <cellStyle name="Standard 3 5 2 2 2" xfId="1901"/>
    <cellStyle name="Standard 3 5 2 2 3" xfId="1902"/>
    <cellStyle name="Standard 3 5 2 2 4" xfId="1903"/>
    <cellStyle name="Standard 3 5 2 3" xfId="1904"/>
    <cellStyle name="Standard 3 5 2 3 2" xfId="1905"/>
    <cellStyle name="Standard 3 5 2 4" xfId="1906"/>
    <cellStyle name="Standard 3 5 2 5" xfId="1907"/>
    <cellStyle name="Standard 3 5 2 6" xfId="1908"/>
    <cellStyle name="Standard 3 5 2 7" xfId="1909"/>
    <cellStyle name="Standard 3 5 2 8" xfId="1910"/>
    <cellStyle name="Standard 3 5 2 9" xfId="1911"/>
    <cellStyle name="Standard 3 5 3" xfId="1912"/>
    <cellStyle name="Standard 3 5 3 2" xfId="1913"/>
    <cellStyle name="Standard 3 5 3 3" xfId="1914"/>
    <cellStyle name="Standard 3 5 3 4" xfId="1915"/>
    <cellStyle name="Standard 3 5 3 5" xfId="1916"/>
    <cellStyle name="Standard 3 5 3 6" xfId="1917"/>
    <cellStyle name="Standard 3 5 4" xfId="1918"/>
    <cellStyle name="Standard 3 5 4 2" xfId="1919"/>
    <cellStyle name="Standard 3 5 4 3" xfId="1920"/>
    <cellStyle name="Standard 3 5 4 4" xfId="1921"/>
    <cellStyle name="Standard 3 5 5" xfId="1922"/>
    <cellStyle name="Standard 3 5 5 2" xfId="1923"/>
    <cellStyle name="Standard 3 5 6" xfId="1924"/>
    <cellStyle name="Standard 3 5 7" xfId="1925"/>
    <cellStyle name="Standard 3 5 8" xfId="1926"/>
    <cellStyle name="Standard 3 5 9" xfId="1927"/>
    <cellStyle name="Standard 3 6" xfId="1928"/>
    <cellStyle name="Standard 3 6 2" xfId="1929"/>
    <cellStyle name="Standard 3 7" xfId="1930"/>
    <cellStyle name="Standard 3 7 2" xfId="1931"/>
    <cellStyle name="Standard 3 7 2 2" xfId="1932"/>
    <cellStyle name="Standard 3 7 2 3" xfId="1933"/>
    <cellStyle name="Standard 3 7 2 4" xfId="1934"/>
    <cellStyle name="Standard 3 7 2 5" xfId="1935"/>
    <cellStyle name="Standard 3 7 3" xfId="1936"/>
    <cellStyle name="Standard 3 7 3 2" xfId="1937"/>
    <cellStyle name="Standard 3 7 4" xfId="1938"/>
    <cellStyle name="Standard 3 7 5" xfId="1939"/>
    <cellStyle name="Standard 3 7 6" xfId="1940"/>
    <cellStyle name="Standard 3 7 7" xfId="1941"/>
    <cellStyle name="Standard 3 7 8" xfId="1942"/>
    <cellStyle name="Standard 3 7 9" xfId="1943"/>
    <cellStyle name="Standard 3 8" xfId="1944"/>
    <cellStyle name="Standard 3 8 2" xfId="1945"/>
    <cellStyle name="Standard 3 8 2 2" xfId="1946"/>
    <cellStyle name="Standard 3 8 2 3" xfId="1947"/>
    <cellStyle name="Standard 3 8 3" xfId="1948"/>
    <cellStyle name="Standard 3 8 4" xfId="1949"/>
    <cellStyle name="Standard 3 8 5" xfId="1950"/>
    <cellStyle name="Standard 3 8 6" xfId="1951"/>
    <cellStyle name="Standard 3 8 7" xfId="1952"/>
    <cellStyle name="Standard 3 8 8" xfId="1953"/>
    <cellStyle name="Standard 3 8 9" xfId="1954"/>
    <cellStyle name="Standard 3 9" xfId="1955"/>
    <cellStyle name="Standard 3 9 2" xfId="1956"/>
    <cellStyle name="Standard 3 9 3" xfId="1957"/>
    <cellStyle name="Standard 3 9 4" xfId="1958"/>
    <cellStyle name="Standard 3 9 5" xfId="1959"/>
    <cellStyle name="Standard 3 9 6" xfId="1960"/>
    <cellStyle name="Standard 3 9 7" xfId="1961"/>
    <cellStyle name="Standard 4" xfId="1962"/>
    <cellStyle name="Standard 4 10" xfId="1963"/>
    <cellStyle name="Standard 4 10 2" xfId="1964"/>
    <cellStyle name="Standard 4 11" xfId="1965"/>
    <cellStyle name="Standard 4 12" xfId="1966"/>
    <cellStyle name="Standard 4 13" xfId="1967"/>
    <cellStyle name="Standard 4 14" xfId="1968"/>
    <cellStyle name="Standard 4 15" xfId="1969"/>
    <cellStyle name="Standard 4 16" xfId="1970"/>
    <cellStyle name="Standard 4 17" xfId="1971"/>
    <cellStyle name="Standard 4 2" xfId="1972"/>
    <cellStyle name="Standard 4 2 2" xfId="1973"/>
    <cellStyle name="Standard 4 2 2 2" xfId="1974"/>
    <cellStyle name="Standard 4 2 3" xfId="1975"/>
    <cellStyle name="Standard 4 2 4" xfId="1976"/>
    <cellStyle name="Standard 4 3" xfId="1977"/>
    <cellStyle name="Standard 4 3 10" xfId="1978"/>
    <cellStyle name="Standard 4 3 11" xfId="1979"/>
    <cellStyle name="Standard 4 3 12" xfId="1980"/>
    <cellStyle name="Standard 4 3 13" xfId="1981"/>
    <cellStyle name="Standard 4 3 14" xfId="1982"/>
    <cellStyle name="Standard 4 3 2" xfId="1983"/>
    <cellStyle name="Standard 4 3 2 10" xfId="1984"/>
    <cellStyle name="Standard 4 3 2 11" xfId="1985"/>
    <cellStyle name="Standard 4 3 2 12" xfId="1986"/>
    <cellStyle name="Standard 4 3 2 2" xfId="1987"/>
    <cellStyle name="Standard 4 3 2 2 2" xfId="1988"/>
    <cellStyle name="Standard 4 3 2 2 2 2" xfId="1989"/>
    <cellStyle name="Standard 4 3 2 2 2 3" xfId="1990"/>
    <cellStyle name="Standard 4 3 2 2 2 4" xfId="1991"/>
    <cellStyle name="Standard 4 3 2 2 3" xfId="1992"/>
    <cellStyle name="Standard 4 3 2 2 3 2" xfId="1993"/>
    <cellStyle name="Standard 4 3 2 2 4" xfId="1994"/>
    <cellStyle name="Standard 4 3 2 2 5" xfId="1995"/>
    <cellStyle name="Standard 4 3 2 2 6" xfId="1996"/>
    <cellStyle name="Standard 4 3 2 2 7" xfId="1997"/>
    <cellStyle name="Standard 4 3 2 2 8" xfId="1998"/>
    <cellStyle name="Standard 4 3 2 2 9" xfId="1999"/>
    <cellStyle name="Standard 4 3 2 3" xfId="2000"/>
    <cellStyle name="Standard 4 3 2 3 2" xfId="2001"/>
    <cellStyle name="Standard 4 3 2 3 3" xfId="2002"/>
    <cellStyle name="Standard 4 3 2 3 4" xfId="2003"/>
    <cellStyle name="Standard 4 3 2 3 5" xfId="2004"/>
    <cellStyle name="Standard 4 3 2 3 6" xfId="2005"/>
    <cellStyle name="Standard 4 3 2 3 7" xfId="2006"/>
    <cellStyle name="Standard 4 3 2 3 8" xfId="2007"/>
    <cellStyle name="Standard 4 3 2 4" xfId="2008"/>
    <cellStyle name="Standard 4 3 2 4 2" xfId="2009"/>
    <cellStyle name="Standard 4 3 2 4 3" xfId="2010"/>
    <cellStyle name="Standard 4 3 2 4 4" xfId="2011"/>
    <cellStyle name="Standard 4 3 2 4 5" xfId="2012"/>
    <cellStyle name="Standard 4 3 2 4 6" xfId="2013"/>
    <cellStyle name="Standard 4 3 2 5" xfId="2014"/>
    <cellStyle name="Standard 4 3 2 5 2" xfId="2015"/>
    <cellStyle name="Standard 4 3 2 5 3" xfId="2016"/>
    <cellStyle name="Standard 4 3 2 5 4" xfId="2017"/>
    <cellStyle name="Standard 4 3 2 6" xfId="2018"/>
    <cellStyle name="Standard 4 3 2 6 2" xfId="2019"/>
    <cellStyle name="Standard 4 3 2 7" xfId="2020"/>
    <cellStyle name="Standard 4 3 2 8" xfId="2021"/>
    <cellStyle name="Standard 4 3 2 9" xfId="2022"/>
    <cellStyle name="Standard 4 3 3" xfId="2023"/>
    <cellStyle name="Standard 4 3 3 2" xfId="2024"/>
    <cellStyle name="Standard 4 3 3 2 2" xfId="2025"/>
    <cellStyle name="Standard 4 3 3 2 3" xfId="2026"/>
    <cellStyle name="Standard 4 3 3 2 4" xfId="2027"/>
    <cellStyle name="Standard 4 3 3 3" xfId="2028"/>
    <cellStyle name="Standard 4 3 3 3 2" xfId="2029"/>
    <cellStyle name="Standard 4 3 3 4" xfId="2030"/>
    <cellStyle name="Standard 4 3 3 5" xfId="2031"/>
    <cellStyle name="Standard 4 3 3 6" xfId="2032"/>
    <cellStyle name="Standard 4 3 3 7" xfId="2033"/>
    <cellStyle name="Standard 4 3 3 8" xfId="2034"/>
    <cellStyle name="Standard 4 3 3 9" xfId="2035"/>
    <cellStyle name="Standard 4 3 4" xfId="2036"/>
    <cellStyle name="Standard 4 3 4 2" xfId="2037"/>
    <cellStyle name="Standard 4 3 4 3" xfId="2038"/>
    <cellStyle name="Standard 4 3 4 4" xfId="2039"/>
    <cellStyle name="Standard 4 3 4 5" xfId="2040"/>
    <cellStyle name="Standard 4 3 4 6" xfId="2041"/>
    <cellStyle name="Standard 4 3 4 7" xfId="2042"/>
    <cellStyle name="Standard 4 3 5" xfId="2043"/>
    <cellStyle name="Standard 4 3 5 2" xfId="2044"/>
    <cellStyle name="Standard 4 3 5 3" xfId="2045"/>
    <cellStyle name="Standard 4 3 6" xfId="2046"/>
    <cellStyle name="Standard 4 3 6 2" xfId="2047"/>
    <cellStyle name="Standard 4 3 6 3" xfId="2048"/>
    <cellStyle name="Standard 4 3 6 4" xfId="2049"/>
    <cellStyle name="Standard 4 3 6 5" xfId="2050"/>
    <cellStyle name="Standard 4 3 6 6" xfId="2051"/>
    <cellStyle name="Standard 4 3 6 7" xfId="2052"/>
    <cellStyle name="Standard 4 3 7" xfId="2053"/>
    <cellStyle name="Standard 4 3 7 2" xfId="2054"/>
    <cellStyle name="Standard 4 3 7 3" xfId="2055"/>
    <cellStyle name="Standard 4 3 7 4" xfId="2056"/>
    <cellStyle name="Standard 4 3 8" xfId="2057"/>
    <cellStyle name="Standard 4 3 8 2" xfId="2058"/>
    <cellStyle name="Standard 4 3 9" xfId="2059"/>
    <cellStyle name="Standard 4 4" xfId="2060"/>
    <cellStyle name="Standard 4 4 10" xfId="2061"/>
    <cellStyle name="Standard 4 4 11" xfId="2062"/>
    <cellStyle name="Standard 4 4 12" xfId="2063"/>
    <cellStyle name="Standard 4 4 2" xfId="2064"/>
    <cellStyle name="Standard 4 4 2 2" xfId="2065"/>
    <cellStyle name="Standard 4 4 2 2 2" xfId="2066"/>
    <cellStyle name="Standard 4 4 2 2 3" xfId="2067"/>
    <cellStyle name="Standard 4 4 2 2 4" xfId="2068"/>
    <cellStyle name="Standard 4 4 2 3" xfId="2069"/>
    <cellStyle name="Standard 4 4 2 3 2" xfId="2070"/>
    <cellStyle name="Standard 4 4 2 4" xfId="2071"/>
    <cellStyle name="Standard 4 4 2 5" xfId="2072"/>
    <cellStyle name="Standard 4 4 2 6" xfId="2073"/>
    <cellStyle name="Standard 4 4 2 7" xfId="2074"/>
    <cellStyle name="Standard 4 4 2 8" xfId="2075"/>
    <cellStyle name="Standard 4 4 2 9" xfId="2076"/>
    <cellStyle name="Standard 4 4 3" xfId="2077"/>
    <cellStyle name="Standard 4 4 3 2" xfId="2078"/>
    <cellStyle name="Standard 4 4 3 3" xfId="2079"/>
    <cellStyle name="Standard 4 4 3 4" xfId="2080"/>
    <cellStyle name="Standard 4 4 3 5" xfId="2081"/>
    <cellStyle name="Standard 4 4 3 6" xfId="2082"/>
    <cellStyle name="Standard 4 4 3 7" xfId="2083"/>
    <cellStyle name="Standard 4 4 3 8" xfId="2084"/>
    <cellStyle name="Standard 4 4 4" xfId="2085"/>
    <cellStyle name="Standard 4 4 4 2" xfId="2086"/>
    <cellStyle name="Standard 4 4 4 3" xfId="2087"/>
    <cellStyle name="Standard 4 4 4 4" xfId="2088"/>
    <cellStyle name="Standard 4 4 4 5" xfId="2089"/>
    <cellStyle name="Standard 4 4 4 6" xfId="2090"/>
    <cellStyle name="Standard 4 4 5" xfId="2091"/>
    <cellStyle name="Standard 4 4 5 2" xfId="2092"/>
    <cellStyle name="Standard 4 4 5 3" xfId="2093"/>
    <cellStyle name="Standard 4 4 5 4" xfId="2094"/>
    <cellStyle name="Standard 4 4 6" xfId="2095"/>
    <cellStyle name="Standard 4 4 6 2" xfId="2096"/>
    <cellStyle name="Standard 4 4 7" xfId="2097"/>
    <cellStyle name="Standard 4 4 8" xfId="2098"/>
    <cellStyle name="Standard 4 4 9" xfId="2099"/>
    <cellStyle name="Standard 4 5" xfId="2100"/>
    <cellStyle name="Standard 4 5 2" xfId="2101"/>
    <cellStyle name="Standard 4 5 2 2" xfId="2102"/>
    <cellStyle name="Standard 4 5 2 3" xfId="2103"/>
    <cellStyle name="Standard 4 5 2 4" xfId="2104"/>
    <cellStyle name="Standard 4 5 2 5" xfId="2105"/>
    <cellStyle name="Standard 4 5 3" xfId="2106"/>
    <cellStyle name="Standard 4 5 3 2" xfId="2107"/>
    <cellStyle name="Standard 4 5 4" xfId="2108"/>
    <cellStyle name="Standard 4 5 5" xfId="2109"/>
    <cellStyle name="Standard 4 5 6" xfId="2110"/>
    <cellStyle name="Standard 4 5 7" xfId="2111"/>
    <cellStyle name="Standard 4 5 8" xfId="2112"/>
    <cellStyle name="Standard 4 5 9" xfId="2113"/>
    <cellStyle name="Standard 4 6" xfId="2114"/>
    <cellStyle name="Standard 4 7" xfId="2115"/>
    <cellStyle name="Standard 4 7 2" xfId="2116"/>
    <cellStyle name="Standard 4 7 3" xfId="2117"/>
    <cellStyle name="Standard 4 7 4" xfId="2118"/>
    <cellStyle name="Standard 4 7 5" xfId="2119"/>
    <cellStyle name="Standard 4 7 6" xfId="2120"/>
    <cellStyle name="Standard 4 7 7" xfId="2121"/>
    <cellStyle name="Standard 4 8" xfId="2122"/>
    <cellStyle name="Standard 4 8 2" xfId="2123"/>
    <cellStyle name="Standard 4 8 3" xfId="2124"/>
    <cellStyle name="Standard 4 8 4" xfId="2125"/>
    <cellStyle name="Standard 4 8 5" xfId="2126"/>
    <cellStyle name="Standard 4 8 6" xfId="2127"/>
    <cellStyle name="Standard 4 8 7" xfId="2128"/>
    <cellStyle name="Standard 4 9" xfId="2129"/>
    <cellStyle name="Standard 4 9 2" xfId="2130"/>
    <cellStyle name="Standard 4 9 3" xfId="2131"/>
    <cellStyle name="Standard 4 9 4" xfId="2132"/>
    <cellStyle name="Standard 5" xfId="2133"/>
    <cellStyle name="Standard 5 10" xfId="2134"/>
    <cellStyle name="Standard 5 11" xfId="2135"/>
    <cellStyle name="Standard 5 12" xfId="2136"/>
    <cellStyle name="Standard 5 13" xfId="2137"/>
    <cellStyle name="Standard 5 14" xfId="2138"/>
    <cellStyle name="Standard 5 2" xfId="2139"/>
    <cellStyle name="Standard 5 2 2" xfId="2140"/>
    <cellStyle name="Standard 5 2 2 2" xfId="2141"/>
    <cellStyle name="Standard 5 2 2 3" xfId="2142"/>
    <cellStyle name="Standard 5 2 2 4" xfId="2143"/>
    <cellStyle name="Standard 5 2 3" xfId="2144"/>
    <cellStyle name="Standard 5 2 3 2" xfId="2145"/>
    <cellStyle name="Standard 5 2 3 3" xfId="2146"/>
    <cellStyle name="Standard 5 2 4" xfId="2147"/>
    <cellStyle name="Standard 5 2 4 2" xfId="2148"/>
    <cellStyle name="Standard 5 2 5" xfId="2149"/>
    <cellStyle name="Standard 5 2 6" xfId="2150"/>
    <cellStyle name="Standard 5 2 7" xfId="2151"/>
    <cellStyle name="Standard 5 2 8" xfId="2152"/>
    <cellStyle name="Standard 5 2 9" xfId="2153"/>
    <cellStyle name="Standard 5 3" xfId="2154"/>
    <cellStyle name="Standard 5 4" xfId="2155"/>
    <cellStyle name="Standard 5 4 2" xfId="2156"/>
    <cellStyle name="Standard 5 4 3" xfId="2157"/>
    <cellStyle name="Standard 5 4 4" xfId="2158"/>
    <cellStyle name="Standard 5 4 5" xfId="2159"/>
    <cellStyle name="Standard 5 4 6" xfId="2160"/>
    <cellStyle name="Standard 5 4 7" xfId="2161"/>
    <cellStyle name="Standard 5 5" xfId="2162"/>
    <cellStyle name="Standard 5 5 2" xfId="2163"/>
    <cellStyle name="Standard 5 5 2 2" xfId="2164"/>
    <cellStyle name="Standard 5 5 3" xfId="2165"/>
    <cellStyle name="Standard 5 5 4" xfId="2166"/>
    <cellStyle name="Standard 5 5 5" xfId="2167"/>
    <cellStyle name="Standard 5 5 6" xfId="2168"/>
    <cellStyle name="Standard 5 5 7" xfId="2169"/>
    <cellStyle name="Standard 5 6" xfId="2170"/>
    <cellStyle name="Standard 5 6 2" xfId="2171"/>
    <cellStyle name="Standard 5 6 3" xfId="2172"/>
    <cellStyle name="Standard 5 6 4" xfId="2173"/>
    <cellStyle name="Standard 5 6 5" xfId="2174"/>
    <cellStyle name="Standard 5 7" xfId="2175"/>
    <cellStyle name="Standard 5 7 2" xfId="2176"/>
    <cellStyle name="Standard 5 8" xfId="2177"/>
    <cellStyle name="Standard 5 9" xfId="2178"/>
    <cellStyle name="Standard 6" xfId="2179"/>
    <cellStyle name="Standard 6 2" xfId="2180"/>
    <cellStyle name="Standard 6 2 2" xfId="2181"/>
    <cellStyle name="Standard 6 2 3" xfId="2182"/>
    <cellStyle name="Standard 6 2 4" xfId="2183"/>
    <cellStyle name="Standard 6 2 5" xfId="2184"/>
    <cellStyle name="Standard 6 2 6" xfId="2185"/>
    <cellStyle name="Standard 6 2 7" xfId="2186"/>
    <cellStyle name="Standard 6 3" xfId="2187"/>
    <cellStyle name="Standard 6 3 2" xfId="2188"/>
    <cellStyle name="Standard 6 3 3" xfId="2189"/>
    <cellStyle name="Standard 6 3 4" xfId="2190"/>
    <cellStyle name="Standard 6 3 5" xfId="2191"/>
    <cellStyle name="Standard 6 4" xfId="2192"/>
    <cellStyle name="Standard 6 4 2" xfId="2193"/>
    <cellStyle name="Standard 6 4 3" xfId="2194"/>
    <cellStyle name="Standard 6 4 4" xfId="2195"/>
    <cellStyle name="Standard 6 4 5" xfId="2196"/>
    <cellStyle name="Standard 6 5" xfId="2197"/>
    <cellStyle name="Standard 6 5 2" xfId="2198"/>
    <cellStyle name="Standard 6 5 3" xfId="2199"/>
    <cellStyle name="Standard 6 6" xfId="2200"/>
    <cellStyle name="Standard 6 7" xfId="2201"/>
    <cellStyle name="Standard 6 8" xfId="2202"/>
    <cellStyle name="Standard 69" xfId="2203"/>
    <cellStyle name="Standard 7" xfId="2204"/>
    <cellStyle name="Standard 7 10" xfId="2205"/>
    <cellStyle name="Standard 7 11" xfId="2206"/>
    <cellStyle name="Standard 7 12" xfId="2207"/>
    <cellStyle name="Standard 7 2" xfId="2208"/>
    <cellStyle name="Standard 7 2 2" xfId="2209"/>
    <cellStyle name="Standard 7 2 2 2" xfId="2210"/>
    <cellStyle name="Standard 7 2 2 3" xfId="2211"/>
    <cellStyle name="Standard 7 2 2 4" xfId="2212"/>
    <cellStyle name="Standard 7 2 2 5" xfId="2213"/>
    <cellStyle name="Standard 7 2 3" xfId="2214"/>
    <cellStyle name="Standard 7 2 3 2" xfId="2215"/>
    <cellStyle name="Standard 7 2 3 3" xfId="2216"/>
    <cellStyle name="Standard 7 2 4" xfId="2217"/>
    <cellStyle name="Standard 7 2 5" xfId="2218"/>
    <cellStyle name="Standard 7 2 6" xfId="2219"/>
    <cellStyle name="Standard 7 2 7" xfId="2220"/>
    <cellStyle name="Standard 7 2 8" xfId="2221"/>
    <cellStyle name="Standard 7 2 9" xfId="2222"/>
    <cellStyle name="Standard 7 3" xfId="2223"/>
    <cellStyle name="Standard 7 3 2" xfId="2224"/>
    <cellStyle name="Standard 7 3 3" xfId="2225"/>
    <cellStyle name="Standard 7 3 4" xfId="2226"/>
    <cellStyle name="Standard 7 3 5" xfId="2227"/>
    <cellStyle name="Standard 7 3 6" xfId="2228"/>
    <cellStyle name="Standard 7 4" xfId="2229"/>
    <cellStyle name="Standard 7 4 2" xfId="2230"/>
    <cellStyle name="Standard 7 4 3" xfId="2231"/>
    <cellStyle name="Standard 7 4 4" xfId="2232"/>
    <cellStyle name="Standard 7 4 5" xfId="2233"/>
    <cellStyle name="Standard 7 5" xfId="2234"/>
    <cellStyle name="Standard 7 5 2" xfId="2235"/>
    <cellStyle name="Standard 7 5 3" xfId="2236"/>
    <cellStyle name="Standard 7 6" xfId="2237"/>
    <cellStyle name="Standard 7 6 2" xfId="2238"/>
    <cellStyle name="Standard 7 7" xfId="2239"/>
    <cellStyle name="Standard 7 8" xfId="2240"/>
    <cellStyle name="Standard 7 9" xfId="2241"/>
    <cellStyle name="Standard 8" xfId="2242"/>
    <cellStyle name="Standard 8 10" xfId="2243"/>
    <cellStyle name="Standard 8 11" xfId="2244"/>
    <cellStyle name="Standard 8 2" xfId="2245"/>
    <cellStyle name="Standard 8 2 2" xfId="2246"/>
    <cellStyle name="Standard 8 2 2 2" xfId="2247"/>
    <cellStyle name="Standard 8 2 2 3" xfId="2248"/>
    <cellStyle name="Standard 8 2 2 4" xfId="2249"/>
    <cellStyle name="Standard 8 2 2 5" xfId="2250"/>
    <cellStyle name="Standard 8 2 3" xfId="2251"/>
    <cellStyle name="Standard 8 2 3 2" xfId="2252"/>
    <cellStyle name="Standard 8 2 3 3" xfId="2253"/>
    <cellStyle name="Standard 8 2 4" xfId="2254"/>
    <cellStyle name="Standard 8 2 5" xfId="2255"/>
    <cellStyle name="Standard 8 2 6" xfId="2256"/>
    <cellStyle name="Standard 8 2 7" xfId="2257"/>
    <cellStyle name="Standard 8 2 8" xfId="2258"/>
    <cellStyle name="Standard 8 2 9" xfId="2259"/>
    <cellStyle name="Standard 8 3" xfId="2260"/>
    <cellStyle name="Standard 8 3 2" xfId="2261"/>
    <cellStyle name="Standard 8 3 3" xfId="2262"/>
    <cellStyle name="Standard 8 3 4" xfId="2263"/>
    <cellStyle name="Standard 8 3 5" xfId="2264"/>
    <cellStyle name="Standard 8 3 6" xfId="2265"/>
    <cellStyle name="Standard 8 3 7" xfId="2266"/>
    <cellStyle name="Standard 8 4" xfId="2267"/>
    <cellStyle name="Standard 8 4 2" xfId="2268"/>
    <cellStyle name="Standard 8 4 3" xfId="2269"/>
    <cellStyle name="Standard 8 4 4" xfId="2270"/>
    <cellStyle name="Standard 8 5" xfId="2271"/>
    <cellStyle name="Standard 8 5 2" xfId="2272"/>
    <cellStyle name="Standard 8 6" xfId="2273"/>
    <cellStyle name="Standard 8 7" xfId="2274"/>
    <cellStyle name="Standard 8 8" xfId="2275"/>
    <cellStyle name="Standard 8 9" xfId="2276"/>
    <cellStyle name="Standard 9" xfId="2277"/>
    <cellStyle name="Standard 9 10" xfId="2278"/>
    <cellStyle name="Standard 9 11" xfId="2279"/>
    <cellStyle name="Standard 9 2" xfId="2280"/>
    <cellStyle name="Standard 9 2 2" xfId="2281"/>
    <cellStyle name="Standard 9 2 2 2" xfId="2282"/>
    <cellStyle name="Standard 9 2 2 3" xfId="2283"/>
    <cellStyle name="Standard 9 2 2 4" xfId="2284"/>
    <cellStyle name="Standard 9 2 2 5" xfId="2285"/>
    <cellStyle name="Standard 9 2 3" xfId="2286"/>
    <cellStyle name="Standard 9 2 3 2" xfId="2287"/>
    <cellStyle name="Standard 9 2 4" xfId="2288"/>
    <cellStyle name="Standard 9 2 5" xfId="2289"/>
    <cellStyle name="Standard 9 2 6" xfId="2290"/>
    <cellStyle name="Standard 9 2 7" xfId="2291"/>
    <cellStyle name="Standard 9 2 8" xfId="2292"/>
    <cellStyle name="Standard 9 2 9" xfId="2293"/>
    <cellStyle name="Standard 9 3" xfId="2294"/>
    <cellStyle name="Standard 9 3 2" xfId="2295"/>
    <cellStyle name="Standard 9 3 3" xfId="2296"/>
    <cellStyle name="Standard 9 3 4" xfId="2297"/>
    <cellStyle name="Standard 9 3 5" xfId="2298"/>
    <cellStyle name="Standard 9 3 6" xfId="2299"/>
    <cellStyle name="Standard 9 3 7" xfId="2300"/>
    <cellStyle name="Standard 9 4" xfId="2301"/>
    <cellStyle name="Standard 9 4 2" xfId="2302"/>
    <cellStyle name="Standard 9 4 3" xfId="2303"/>
    <cellStyle name="Standard 9 4 4" xfId="2304"/>
    <cellStyle name="Standard 9 5" xfId="2305"/>
    <cellStyle name="Standard 9 5 2" xfId="2306"/>
    <cellStyle name="Standard 9 6" xfId="2307"/>
    <cellStyle name="Standard 9 7" xfId="2308"/>
    <cellStyle name="Standard 9 8" xfId="2309"/>
    <cellStyle name="Standard 9 9" xfId="2310"/>
    <cellStyle name="Standard_Mappe1" xfId="2311"/>
    <cellStyle name="Strich statt Null" xfId="2312"/>
    <cellStyle name="Style 1" xfId="2313"/>
    <cellStyle name="temp" xfId="2314"/>
    <cellStyle name="Title" xfId="2315"/>
    <cellStyle name="Title 2" xfId="2316"/>
    <cellStyle name="title1" xfId="2317"/>
    <cellStyle name="Total" xfId="2318"/>
    <cellStyle name="Total 2" xfId="2319"/>
    <cellStyle name="Überschrift" xfId="2320" builtinId="15" customBuiltin="1"/>
    <cellStyle name="Überschrift 1" xfId="2321" builtinId="16" customBuiltin="1"/>
    <cellStyle name="Überschrift 1 2" xfId="2322"/>
    <cellStyle name="Überschrift 1 2 2" xfId="2323"/>
    <cellStyle name="Überschrift 1 2 2 2" xfId="2324"/>
    <cellStyle name="Überschrift 1 2 2 3" xfId="2325"/>
    <cellStyle name="Überschrift 1 2 2 4" xfId="2326"/>
    <cellStyle name="Überschrift 1 2 3" xfId="2327"/>
    <cellStyle name="Überschrift 1 2 3 2" xfId="2328"/>
    <cellStyle name="Überschrift 1 2 3 3" xfId="2329"/>
    <cellStyle name="Überschrift 1 2 4" xfId="2330"/>
    <cellStyle name="Überschrift 1 2 5" xfId="2331"/>
    <cellStyle name="Überschrift 1 3" xfId="2332"/>
    <cellStyle name="Überschrift 1 3 2" xfId="2333"/>
    <cellStyle name="Überschrift 1 3 2 2" xfId="2334"/>
    <cellStyle name="Überschrift 1 3 3" xfId="2335"/>
    <cellStyle name="Überschrift 1 4" xfId="2336"/>
    <cellStyle name="Überschrift 2" xfId="2337" builtinId="17" customBuiltin="1"/>
    <cellStyle name="Überschrift 2 2" xfId="2338"/>
    <cellStyle name="Überschrift 2 2 2" xfId="2339"/>
    <cellStyle name="Überschrift 2 2 2 2" xfId="2340"/>
    <cellStyle name="Überschrift 2 2 2 3" xfId="2341"/>
    <cellStyle name="Überschrift 2 2 2 4" xfId="2342"/>
    <cellStyle name="Überschrift 2 2 3" xfId="2343"/>
    <cellStyle name="Überschrift 2 2 3 2" xfId="2344"/>
    <cellStyle name="Überschrift 2 2 3 3" xfId="2345"/>
    <cellStyle name="Überschrift 2 2 4" xfId="2346"/>
    <cellStyle name="Überschrift 2 2 5" xfId="2347"/>
    <cellStyle name="Überschrift 2 3" xfId="2348"/>
    <cellStyle name="Überschrift 2 3 2" xfId="2349"/>
    <cellStyle name="Überschrift 2 3 2 2" xfId="2350"/>
    <cellStyle name="Überschrift 2 3 3" xfId="2351"/>
    <cellStyle name="Überschrift 2 4" xfId="2352"/>
    <cellStyle name="Überschrift 3" xfId="2353" builtinId="18" customBuiltin="1"/>
    <cellStyle name="Überschrift 3 2" xfId="2354"/>
    <cellStyle name="Überschrift 3 2 2" xfId="2355"/>
    <cellStyle name="Überschrift 3 2 2 2" xfId="2356"/>
    <cellStyle name="Überschrift 3 2 2 3" xfId="2357"/>
    <cellStyle name="Überschrift 3 2 2 4" xfId="2358"/>
    <cellStyle name="Überschrift 3 2 3" xfId="2359"/>
    <cellStyle name="Überschrift 3 2 3 2" xfId="2360"/>
    <cellStyle name="Überschrift 3 2 3 3" xfId="2361"/>
    <cellStyle name="Überschrift 3 2 4" xfId="2362"/>
    <cellStyle name="Überschrift 3 2 5" xfId="2363"/>
    <cellStyle name="Überschrift 3 3" xfId="2364"/>
    <cellStyle name="Überschrift 3 3 2" xfId="2365"/>
    <cellStyle name="Überschrift 3 3 2 2" xfId="2366"/>
    <cellStyle name="Überschrift 3 3 3" xfId="2367"/>
    <cellStyle name="Überschrift 3 4" xfId="2368"/>
    <cellStyle name="Überschrift 4" xfId="2369" builtinId="19" customBuiltin="1"/>
    <cellStyle name="Überschrift 4 2" xfId="2370"/>
    <cellStyle name="Überschrift 4 2 2" xfId="2371"/>
    <cellStyle name="Überschrift 4 2 2 2" xfId="2372"/>
    <cellStyle name="Überschrift 4 2 2 3" xfId="2373"/>
    <cellStyle name="Überschrift 4 2 2 4" xfId="2374"/>
    <cellStyle name="Überschrift 4 2 3" xfId="2375"/>
    <cellStyle name="Überschrift 4 2 3 2" xfId="2376"/>
    <cellStyle name="Überschrift 4 2 4" xfId="2377"/>
    <cellStyle name="Überschrift 4 2 5" xfId="2378"/>
    <cellStyle name="Überschrift 4 2 6" xfId="2379"/>
    <cellStyle name="Überschrift 4 3" xfId="2380"/>
    <cellStyle name="Überschrift 4 3 2" xfId="2381"/>
    <cellStyle name="Überschrift 4 3 2 2" xfId="2382"/>
    <cellStyle name="Überschrift 4 3 3" xfId="2383"/>
    <cellStyle name="Überschrift 5" xfId="2384"/>
    <cellStyle name="Überschrift 5 2" xfId="2385"/>
    <cellStyle name="Überschrift 5 2 2" xfId="2386"/>
    <cellStyle name="Überschrift 5 2 3" xfId="2387"/>
    <cellStyle name="Überschrift 5 3" xfId="2388"/>
    <cellStyle name="Überschrift 6" xfId="2389"/>
    <cellStyle name="Überschrift 6 2" xfId="2390"/>
    <cellStyle name="Verknüpfte Zelle" xfId="2391" builtinId="24" customBuiltin="1"/>
    <cellStyle name="Verknüpfte Zelle 2" xfId="2392"/>
    <cellStyle name="Verknüpfte Zelle 2 2" xfId="2393"/>
    <cellStyle name="Verknüpfte Zelle 2 2 2" xfId="2394"/>
    <cellStyle name="Verknüpfte Zelle 2 2 3" xfId="2395"/>
    <cellStyle name="Verknüpfte Zelle 2 3" xfId="2396"/>
    <cellStyle name="Verknüpfte Zelle 2 4" xfId="2397"/>
    <cellStyle name="Verknüpfte Zelle 2 5" xfId="2398"/>
    <cellStyle name="Verknüpfte Zelle 2 6" xfId="2399"/>
    <cellStyle name="Verknüpfte Zelle 3" xfId="2400"/>
    <cellStyle name="Verknüpfte Zelle 3 2" xfId="2401"/>
    <cellStyle name="Verknüpfte Zelle 3 2 2" xfId="2402"/>
    <cellStyle name="Verknüpfte Zelle 3 3" xfId="2403"/>
    <cellStyle name="Währung" xfId="2404" builtinId="4"/>
    <cellStyle name="Währung 2" xfId="2405"/>
    <cellStyle name="Währung 3" xfId="2406"/>
    <cellStyle name="Währung 3 2" xfId="2407"/>
    <cellStyle name="Währung 4" xfId="2408"/>
    <cellStyle name="Warnender Text" xfId="2409" builtinId="11" customBuiltin="1"/>
    <cellStyle name="Warnender Text 2" xfId="2410"/>
    <cellStyle name="Warnender Text 2 2" xfId="2411"/>
    <cellStyle name="Warnender Text 2 2 2" xfId="2412"/>
    <cellStyle name="Warnender Text 2 2 3" xfId="2413"/>
    <cellStyle name="Warnender Text 2 3" xfId="2414"/>
    <cellStyle name="Warnender Text 2 4" xfId="2415"/>
    <cellStyle name="Warnender Text 2 5" xfId="2416"/>
    <cellStyle name="Warnender Text 2 6" xfId="2417"/>
    <cellStyle name="Warnender Text 3" xfId="2418"/>
    <cellStyle name="Warnender Text 3 2" xfId="2419"/>
    <cellStyle name="Warnender Text 3 2 2" xfId="2420"/>
    <cellStyle name="Warnender Text 3 3" xfId="2421"/>
    <cellStyle name="Warning Text" xfId="2422"/>
    <cellStyle name="Warning Text 2" xfId="2423"/>
    <cellStyle name="Warning Text 3" xfId="2424"/>
    <cellStyle name="Zelle überprüfen" xfId="2425" builtinId="23" customBuiltin="1"/>
    <cellStyle name="Zelle überprüfen 2" xfId="2426"/>
    <cellStyle name="Zelle überprüfen 2 2" xfId="2427"/>
    <cellStyle name="Zelle überprüfen 2 2 2" xfId="2428"/>
    <cellStyle name="Zelle überprüfen 2 2 3" xfId="2429"/>
    <cellStyle name="Zelle überprüfen 2 3" xfId="2430"/>
    <cellStyle name="Zelle überprüfen 2 4" xfId="2431"/>
    <cellStyle name="Zelle überprüfen 2 5" xfId="2432"/>
    <cellStyle name="Zelle überprüfen 2 6" xfId="2433"/>
    <cellStyle name="Zelle überprüfen 3" xfId="2434"/>
    <cellStyle name="Zelle überprüfen 3 2" xfId="2435"/>
    <cellStyle name="Zelle überprüfen 3 2 2" xfId="2436"/>
    <cellStyle name="Zelle überprüfen 3 3" xfId="24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
  <sheetViews>
    <sheetView workbookViewId="0">
      <selection activeCell="I22" sqref="I22"/>
    </sheetView>
  </sheetViews>
  <sheetFormatPr baseColWidth="10" defaultRowHeight="13.2"/>
  <cols>
    <col min="1" max="1" width="25.109375" bestFit="1" customWidth="1"/>
  </cols>
  <sheetData>
    <row r="1" spans="1:1" ht="24.6">
      <c r="A1" s="8" t="s">
        <v>9</v>
      </c>
    </row>
  </sheetData>
  <phoneticPr fontId="3" type="noConversion"/>
  <pageMargins left="0.78740157499999996" right="0.78740157499999996" top="0.984251969" bottom="0.984251969" header="0.4921259845" footer="0.4921259845"/>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5"/>
  <sheetViews>
    <sheetView tabSelected="1" workbookViewId="0">
      <selection activeCell="A4" sqref="A4:G4"/>
    </sheetView>
  </sheetViews>
  <sheetFormatPr baseColWidth="10" defaultRowHeight="13.2"/>
  <cols>
    <col min="1" max="1" width="13.6640625" customWidth="1"/>
    <col min="2" max="2" width="5.5546875" bestFit="1" customWidth="1"/>
    <col min="3" max="3" width="13.6640625" customWidth="1"/>
    <col min="4" max="8" width="15.6640625" customWidth="1"/>
  </cols>
  <sheetData>
    <row r="1" spans="1:8" ht="15.6">
      <c r="A1" s="261" t="s">
        <v>307</v>
      </c>
      <c r="B1" s="262"/>
      <c r="C1" s="262"/>
      <c r="D1" s="262"/>
      <c r="E1" s="262"/>
      <c r="F1" s="262"/>
      <c r="G1" s="262"/>
      <c r="H1" s="262"/>
    </row>
    <row r="2" spans="1:8" ht="15.6">
      <c r="A2" s="259" t="s">
        <v>186</v>
      </c>
      <c r="B2" s="259"/>
      <c r="C2" s="259"/>
      <c r="D2" s="259"/>
      <c r="E2" s="259"/>
      <c r="F2" s="259"/>
      <c r="G2" s="259"/>
      <c r="H2" s="259"/>
    </row>
    <row r="3" spans="1:8">
      <c r="A3" s="267" t="s">
        <v>265</v>
      </c>
      <c r="B3" s="267"/>
      <c r="C3" s="267"/>
      <c r="D3" s="267"/>
      <c r="E3" s="267"/>
      <c r="F3" s="267"/>
      <c r="G3" s="267"/>
      <c r="H3" s="267"/>
    </row>
    <row r="4" spans="1:8">
      <c r="A4" s="283" t="s">
        <v>91</v>
      </c>
      <c r="B4" s="262"/>
      <c r="C4" s="262"/>
      <c r="D4" s="262"/>
      <c r="E4" s="262"/>
      <c r="F4" s="262"/>
      <c r="G4" s="262"/>
      <c r="H4" s="9"/>
    </row>
    <row r="5" spans="1:8" ht="39.6">
      <c r="A5" s="5"/>
      <c r="B5" s="59" t="s">
        <v>2</v>
      </c>
      <c r="C5" s="60" t="s">
        <v>19</v>
      </c>
      <c r="D5" s="60" t="s">
        <v>53</v>
      </c>
      <c r="E5" s="60" t="s">
        <v>111</v>
      </c>
      <c r="F5" s="60" t="s">
        <v>110</v>
      </c>
      <c r="G5" s="60" t="s">
        <v>112</v>
      </c>
    </row>
    <row r="6" spans="1:8">
      <c r="A6" s="186">
        <v>2004</v>
      </c>
      <c r="B6" s="206">
        <v>66</v>
      </c>
      <c r="C6" s="40" t="s">
        <v>54</v>
      </c>
      <c r="D6" s="40" t="s">
        <v>54</v>
      </c>
      <c r="E6" s="40" t="s">
        <v>54</v>
      </c>
      <c r="F6" s="40" t="s">
        <v>54</v>
      </c>
      <c r="G6" s="40" t="s">
        <v>54</v>
      </c>
    </row>
    <row r="7" spans="1:8">
      <c r="A7" s="61">
        <v>2005</v>
      </c>
      <c r="B7" s="107">
        <v>137</v>
      </c>
      <c r="C7" s="28" t="s">
        <v>54</v>
      </c>
      <c r="D7" s="28" t="s">
        <v>54</v>
      </c>
      <c r="E7" s="28" t="s">
        <v>54</v>
      </c>
      <c r="F7" s="28" t="s">
        <v>54</v>
      </c>
      <c r="G7" s="28" t="s">
        <v>54</v>
      </c>
    </row>
    <row r="8" spans="1:8">
      <c r="A8" s="42">
        <v>2006</v>
      </c>
      <c r="B8" s="107">
        <v>84</v>
      </c>
      <c r="C8" s="28" t="s">
        <v>54</v>
      </c>
      <c r="D8" s="28" t="s">
        <v>54</v>
      </c>
      <c r="E8" s="28" t="s">
        <v>54</v>
      </c>
      <c r="F8" s="28" t="s">
        <v>54</v>
      </c>
      <c r="G8" s="28" t="s">
        <v>54</v>
      </c>
    </row>
    <row r="9" spans="1:8">
      <c r="A9" s="42">
        <v>2007</v>
      </c>
      <c r="B9" s="107">
        <v>88</v>
      </c>
      <c r="C9" s="28" t="s">
        <v>54</v>
      </c>
      <c r="D9" s="28" t="s">
        <v>54</v>
      </c>
      <c r="E9" s="28" t="s">
        <v>54</v>
      </c>
      <c r="F9" s="28" t="s">
        <v>54</v>
      </c>
      <c r="G9" s="28" t="s">
        <v>54</v>
      </c>
    </row>
    <row r="10" spans="1:8">
      <c r="A10" s="42">
        <v>2008</v>
      </c>
      <c r="B10" s="107">
        <v>88</v>
      </c>
      <c r="C10" s="28" t="s">
        <v>54</v>
      </c>
      <c r="D10" s="28" t="s">
        <v>54</v>
      </c>
      <c r="E10" s="28" t="s">
        <v>54</v>
      </c>
      <c r="F10" s="28" t="s">
        <v>54</v>
      </c>
      <c r="G10" s="28" t="s">
        <v>54</v>
      </c>
    </row>
    <row r="11" spans="1:8">
      <c r="A11" s="42">
        <v>2009</v>
      </c>
      <c r="B11" s="107">
        <v>113</v>
      </c>
      <c r="C11" s="28" t="s">
        <v>54</v>
      </c>
      <c r="D11" s="28" t="s">
        <v>54</v>
      </c>
      <c r="E11" s="28" t="s">
        <v>54</v>
      </c>
      <c r="F11" s="28" t="s">
        <v>54</v>
      </c>
      <c r="G11" s="28" t="s">
        <v>54</v>
      </c>
    </row>
    <row r="12" spans="1:8">
      <c r="A12" s="42">
        <v>2010</v>
      </c>
      <c r="B12" s="107">
        <v>89</v>
      </c>
      <c r="C12" s="28" t="s">
        <v>54</v>
      </c>
      <c r="D12" s="28" t="s">
        <v>54</v>
      </c>
      <c r="E12" s="28" t="s">
        <v>54</v>
      </c>
      <c r="F12" s="28" t="s">
        <v>54</v>
      </c>
      <c r="G12" s="28" t="s">
        <v>54</v>
      </c>
    </row>
    <row r="13" spans="1:8">
      <c r="A13" s="42">
        <v>2011</v>
      </c>
      <c r="B13" s="107">
        <v>93</v>
      </c>
      <c r="C13" s="28">
        <v>24</v>
      </c>
      <c r="D13" s="110">
        <v>7</v>
      </c>
      <c r="E13" s="110">
        <v>16</v>
      </c>
      <c r="F13" s="110">
        <v>20</v>
      </c>
      <c r="G13" s="110">
        <v>26</v>
      </c>
    </row>
    <row r="14" spans="1:8">
      <c r="A14" s="42">
        <v>2012</v>
      </c>
      <c r="B14" s="107">
        <v>83</v>
      </c>
      <c r="C14" s="28">
        <v>12</v>
      </c>
      <c r="D14" s="110">
        <v>9</v>
      </c>
      <c r="E14" s="110">
        <v>21</v>
      </c>
      <c r="F14" s="110">
        <v>21</v>
      </c>
      <c r="G14" s="110">
        <v>20</v>
      </c>
    </row>
    <row r="15" spans="1:8">
      <c r="A15" s="42">
        <v>2013</v>
      </c>
      <c r="B15" s="107">
        <v>115</v>
      </c>
      <c r="C15" s="28">
        <v>23</v>
      </c>
      <c r="D15" s="110">
        <v>14</v>
      </c>
      <c r="E15" s="110">
        <v>24</v>
      </c>
      <c r="F15" s="110">
        <v>22</v>
      </c>
      <c r="G15" s="110">
        <v>32</v>
      </c>
    </row>
    <row r="16" spans="1:8">
      <c r="A16" s="42">
        <v>2014</v>
      </c>
      <c r="B16" s="107">
        <v>118</v>
      </c>
      <c r="C16" s="28">
        <v>17</v>
      </c>
      <c r="D16" s="110">
        <v>16</v>
      </c>
      <c r="E16" s="110">
        <v>31</v>
      </c>
      <c r="F16" s="110">
        <v>27</v>
      </c>
      <c r="G16" s="110">
        <v>27</v>
      </c>
    </row>
    <row r="17" spans="1:8">
      <c r="A17" s="42">
        <v>2015</v>
      </c>
      <c r="B17" s="107">
        <v>104</v>
      </c>
      <c r="C17" s="28">
        <v>15</v>
      </c>
      <c r="D17" s="110">
        <v>13</v>
      </c>
      <c r="E17" s="110">
        <v>22</v>
      </c>
      <c r="F17" s="110">
        <v>23</v>
      </c>
      <c r="G17" s="110">
        <v>31</v>
      </c>
    </row>
    <row r="18" spans="1:8">
      <c r="A18" s="42">
        <v>2016</v>
      </c>
      <c r="B18" s="107">
        <v>110</v>
      </c>
      <c r="C18" s="110">
        <v>18</v>
      </c>
      <c r="D18" s="110">
        <v>15</v>
      </c>
      <c r="E18" s="110">
        <v>22</v>
      </c>
      <c r="F18" s="110">
        <v>20</v>
      </c>
      <c r="G18" s="110">
        <v>35</v>
      </c>
    </row>
    <row r="19" spans="1:8">
      <c r="A19" s="42">
        <v>2017</v>
      </c>
      <c r="B19" s="107">
        <v>116</v>
      </c>
      <c r="C19" s="110">
        <v>27</v>
      </c>
      <c r="D19" s="110">
        <v>17</v>
      </c>
      <c r="E19" s="110">
        <v>18</v>
      </c>
      <c r="F19" s="110">
        <v>25</v>
      </c>
      <c r="G19" s="110">
        <v>29</v>
      </c>
    </row>
    <row r="20" spans="1:8">
      <c r="A20" s="42">
        <v>2018</v>
      </c>
      <c r="B20" s="107">
        <v>123</v>
      </c>
      <c r="C20" s="110">
        <v>19</v>
      </c>
      <c r="D20" s="110">
        <v>19</v>
      </c>
      <c r="E20" s="110">
        <v>31</v>
      </c>
      <c r="F20" s="110">
        <v>31</v>
      </c>
      <c r="G20" s="110">
        <v>23</v>
      </c>
    </row>
    <row r="21" spans="1:8">
      <c r="A21" s="42">
        <v>2019</v>
      </c>
      <c r="B21" s="107">
        <v>116</v>
      </c>
      <c r="C21" s="110">
        <v>15</v>
      </c>
      <c r="D21" s="110">
        <v>17</v>
      </c>
      <c r="E21" s="110">
        <v>17</v>
      </c>
      <c r="F21" s="110">
        <v>19</v>
      </c>
      <c r="G21" s="110">
        <v>48</v>
      </c>
    </row>
    <row r="22" spans="1:8">
      <c r="A22" s="42">
        <v>2020</v>
      </c>
      <c r="B22" s="107">
        <v>115</v>
      </c>
      <c r="C22" s="110">
        <v>16</v>
      </c>
      <c r="D22" s="110">
        <v>16</v>
      </c>
      <c r="E22" s="110">
        <v>20</v>
      </c>
      <c r="F22" s="110">
        <v>25</v>
      </c>
      <c r="G22" s="110">
        <v>38</v>
      </c>
    </row>
    <row r="24" spans="1:8">
      <c r="A24" s="280" t="s">
        <v>84</v>
      </c>
      <c r="B24" s="280"/>
      <c r="C24" s="280"/>
      <c r="D24" s="280"/>
      <c r="E24" s="280"/>
      <c r="F24" s="280"/>
      <c r="G24" s="280"/>
      <c r="H24" s="7"/>
    </row>
    <row r="25" spans="1:8" ht="25.5" customHeight="1">
      <c r="A25" s="298" t="s">
        <v>95</v>
      </c>
      <c r="B25" s="298"/>
      <c r="C25" s="298"/>
      <c r="D25" s="298"/>
      <c r="E25" s="298"/>
      <c r="F25" s="298"/>
      <c r="G25" s="298"/>
      <c r="H25" s="245"/>
    </row>
  </sheetData>
  <mergeCells count="6">
    <mergeCell ref="A24:G24"/>
    <mergeCell ref="A1:H1"/>
    <mergeCell ref="A3:H3"/>
    <mergeCell ref="A2:H2"/>
    <mergeCell ref="A4:G4"/>
    <mergeCell ref="A25:G25"/>
  </mergeCells>
  <phoneticPr fontId="3" type="noConversion"/>
  <pageMargins left="0.78740157499999996" right="0.78740157499999996" top="0.984251969" bottom="0.984251969" header="0.4921259845" footer="0.4921259845"/>
  <pageSetup paperSize="9" scale="78"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2"/>
  <sheetViews>
    <sheetView workbookViewId="0">
      <selection activeCell="A23" sqref="A23"/>
    </sheetView>
  </sheetViews>
  <sheetFormatPr baseColWidth="10" defaultRowHeight="13.2"/>
  <cols>
    <col min="1" max="1" width="13" customWidth="1"/>
    <col min="2" max="2" width="5.5546875" bestFit="1" customWidth="1"/>
    <col min="3" max="4" width="13" customWidth="1"/>
    <col min="5" max="5" width="11.5546875" customWidth="1"/>
    <col min="6" max="6" width="13" customWidth="1"/>
    <col min="7" max="7" width="14.109375" customWidth="1"/>
  </cols>
  <sheetData>
    <row r="1" spans="1:8" ht="36.75" customHeight="1">
      <c r="A1" s="268" t="s">
        <v>185</v>
      </c>
      <c r="B1" s="268"/>
      <c r="C1" s="268"/>
      <c r="D1" s="268"/>
      <c r="E1" s="268"/>
      <c r="F1" s="268"/>
      <c r="G1" s="268"/>
      <c r="H1" s="268"/>
    </row>
    <row r="2" spans="1:8">
      <c r="A2" s="267" t="s">
        <v>265</v>
      </c>
      <c r="B2" s="267"/>
      <c r="C2" s="267"/>
      <c r="D2" s="267"/>
      <c r="E2" s="267"/>
      <c r="F2" s="267"/>
      <c r="G2" s="267"/>
    </row>
    <row r="3" spans="1:8">
      <c r="B3" s="7"/>
      <c r="C3" s="7"/>
      <c r="F3" s="283" t="s">
        <v>96</v>
      </c>
      <c r="G3" s="262"/>
    </row>
    <row r="4" spans="1:8">
      <c r="B4" s="65" t="s">
        <v>2</v>
      </c>
      <c r="C4" s="65"/>
      <c r="D4" s="21"/>
      <c r="E4" s="286" t="s">
        <v>160</v>
      </c>
      <c r="F4" s="286"/>
      <c r="G4" s="286"/>
    </row>
    <row r="5" spans="1:8">
      <c r="A5" s="5"/>
      <c r="C5" s="60" t="s">
        <v>4</v>
      </c>
      <c r="D5" s="60" t="s">
        <v>3</v>
      </c>
      <c r="E5" s="60" t="s">
        <v>44</v>
      </c>
      <c r="F5" s="60" t="s">
        <v>158</v>
      </c>
      <c r="G5" s="60" t="s">
        <v>159</v>
      </c>
    </row>
    <row r="6" spans="1:8">
      <c r="A6" s="186">
        <v>2004</v>
      </c>
      <c r="B6" s="206">
        <v>66</v>
      </c>
      <c r="C6" s="207">
        <v>38</v>
      </c>
      <c r="D6" s="207">
        <v>28</v>
      </c>
      <c r="E6" s="40" t="s">
        <v>54</v>
      </c>
      <c r="F6" s="153" t="s">
        <v>54</v>
      </c>
      <c r="G6" s="153" t="s">
        <v>54</v>
      </c>
    </row>
    <row r="7" spans="1:8">
      <c r="A7" s="61">
        <v>2005</v>
      </c>
      <c r="B7" s="30">
        <v>137</v>
      </c>
      <c r="C7" s="37">
        <v>71</v>
      </c>
      <c r="D7" s="37">
        <v>66</v>
      </c>
      <c r="E7" s="28" t="s">
        <v>54</v>
      </c>
      <c r="F7" s="148" t="s">
        <v>54</v>
      </c>
      <c r="G7" s="148" t="s">
        <v>54</v>
      </c>
    </row>
    <row r="8" spans="1:8">
      <c r="A8" s="42">
        <v>2006</v>
      </c>
      <c r="B8" s="30">
        <v>84</v>
      </c>
      <c r="C8" s="37">
        <v>50</v>
      </c>
      <c r="D8" s="37">
        <v>34</v>
      </c>
      <c r="E8" s="28" t="s">
        <v>54</v>
      </c>
      <c r="F8" s="148" t="s">
        <v>54</v>
      </c>
      <c r="G8" s="148" t="s">
        <v>54</v>
      </c>
    </row>
    <row r="9" spans="1:8">
      <c r="A9" s="42">
        <v>2007</v>
      </c>
      <c r="B9" s="30">
        <v>88</v>
      </c>
      <c r="C9" s="37">
        <v>45</v>
      </c>
      <c r="D9" s="37">
        <v>43</v>
      </c>
      <c r="E9" s="28" t="s">
        <v>54</v>
      </c>
      <c r="F9" s="148" t="s">
        <v>54</v>
      </c>
      <c r="G9" s="148" t="s">
        <v>54</v>
      </c>
    </row>
    <row r="10" spans="1:8">
      <c r="A10" s="42">
        <v>2008</v>
      </c>
      <c r="B10" s="30">
        <v>88</v>
      </c>
      <c r="C10" s="37">
        <v>57</v>
      </c>
      <c r="D10" s="37">
        <v>31</v>
      </c>
      <c r="E10" s="28" t="s">
        <v>54</v>
      </c>
      <c r="F10" s="148" t="s">
        <v>54</v>
      </c>
      <c r="G10" s="148" t="s">
        <v>54</v>
      </c>
    </row>
    <row r="11" spans="1:8">
      <c r="A11" s="42">
        <v>2009</v>
      </c>
      <c r="B11" s="30">
        <v>113</v>
      </c>
      <c r="C11" s="37">
        <v>67</v>
      </c>
      <c r="D11" s="37">
        <v>46</v>
      </c>
      <c r="E11" s="28" t="s">
        <v>54</v>
      </c>
      <c r="F11" s="148" t="s">
        <v>54</v>
      </c>
      <c r="G11" s="148" t="s">
        <v>54</v>
      </c>
    </row>
    <row r="12" spans="1:8">
      <c r="A12" s="42">
        <v>2010</v>
      </c>
      <c r="B12" s="30">
        <v>89</v>
      </c>
      <c r="C12" s="37">
        <v>55</v>
      </c>
      <c r="D12" s="37">
        <v>34</v>
      </c>
      <c r="E12" s="28" t="s">
        <v>54</v>
      </c>
      <c r="F12" s="148" t="s">
        <v>54</v>
      </c>
      <c r="G12" s="148" t="s">
        <v>54</v>
      </c>
    </row>
    <row r="13" spans="1:8">
      <c r="A13" s="42">
        <v>2011</v>
      </c>
      <c r="B13" s="30">
        <v>93</v>
      </c>
      <c r="C13" s="37">
        <v>58</v>
      </c>
      <c r="D13" s="37">
        <v>35</v>
      </c>
      <c r="E13">
        <v>91</v>
      </c>
      <c r="F13" s="148">
        <v>1</v>
      </c>
      <c r="G13" s="148">
        <v>1</v>
      </c>
    </row>
    <row r="14" spans="1:8">
      <c r="A14" s="101">
        <v>2012</v>
      </c>
      <c r="B14" s="108">
        <v>83</v>
      </c>
      <c r="C14" s="109">
        <v>50</v>
      </c>
      <c r="D14" s="109">
        <v>33</v>
      </c>
      <c r="E14">
        <v>83</v>
      </c>
      <c r="F14" s="148" t="s">
        <v>82</v>
      </c>
      <c r="G14" s="148" t="s">
        <v>82</v>
      </c>
    </row>
    <row r="15" spans="1:8">
      <c r="A15" s="101">
        <v>2013</v>
      </c>
      <c r="B15" s="108">
        <v>115</v>
      </c>
      <c r="C15" s="109">
        <v>63</v>
      </c>
      <c r="D15" s="109">
        <v>52</v>
      </c>
      <c r="E15">
        <v>110</v>
      </c>
      <c r="F15" s="148">
        <v>5</v>
      </c>
      <c r="G15" s="148" t="s">
        <v>82</v>
      </c>
    </row>
    <row r="16" spans="1:8">
      <c r="A16" s="101">
        <v>2014</v>
      </c>
      <c r="B16" s="108">
        <v>118</v>
      </c>
      <c r="C16">
        <v>72</v>
      </c>
      <c r="D16">
        <v>46</v>
      </c>
      <c r="E16" s="28">
        <v>117</v>
      </c>
      <c r="F16" s="148">
        <v>1</v>
      </c>
      <c r="G16" s="148" t="s">
        <v>82</v>
      </c>
    </row>
    <row r="17" spans="1:7">
      <c r="A17" s="101">
        <v>2015</v>
      </c>
      <c r="B17" s="108">
        <v>104</v>
      </c>
      <c r="C17">
        <v>52</v>
      </c>
      <c r="D17">
        <v>52</v>
      </c>
      <c r="E17">
        <v>103</v>
      </c>
      <c r="F17" s="148">
        <v>1</v>
      </c>
      <c r="G17" s="148">
        <v>0</v>
      </c>
    </row>
    <row r="18" spans="1:7">
      <c r="A18" s="101">
        <v>2016</v>
      </c>
      <c r="B18" s="108">
        <v>110</v>
      </c>
      <c r="C18">
        <v>63</v>
      </c>
      <c r="D18">
        <v>47</v>
      </c>
      <c r="E18">
        <v>108</v>
      </c>
      <c r="F18" s="165">
        <v>2</v>
      </c>
      <c r="G18" s="148">
        <v>0</v>
      </c>
    </row>
    <row r="19" spans="1:7">
      <c r="A19" s="101">
        <v>2017</v>
      </c>
      <c r="B19" s="108">
        <v>116</v>
      </c>
      <c r="C19">
        <v>64</v>
      </c>
      <c r="D19">
        <v>52</v>
      </c>
      <c r="E19">
        <v>112</v>
      </c>
      <c r="F19" s="165">
        <v>4</v>
      </c>
      <c r="G19" s="215">
        <v>0</v>
      </c>
    </row>
    <row r="20" spans="1:7">
      <c r="A20" s="101">
        <v>2018</v>
      </c>
      <c r="B20" s="108">
        <v>123</v>
      </c>
      <c r="C20">
        <v>76</v>
      </c>
      <c r="D20">
        <v>47</v>
      </c>
      <c r="E20">
        <v>123</v>
      </c>
      <c r="F20" s="165">
        <v>0</v>
      </c>
      <c r="G20" s="215">
        <v>0</v>
      </c>
    </row>
    <row r="21" spans="1:7">
      <c r="A21" s="101">
        <v>2019</v>
      </c>
      <c r="B21" s="108">
        <v>116</v>
      </c>
      <c r="C21">
        <v>69</v>
      </c>
      <c r="D21">
        <v>47</v>
      </c>
      <c r="E21">
        <v>111</v>
      </c>
      <c r="F21" s="165">
        <v>4</v>
      </c>
      <c r="G21" s="215">
        <v>1</v>
      </c>
    </row>
    <row r="22" spans="1:7">
      <c r="A22" s="101">
        <v>2020</v>
      </c>
      <c r="B22" s="108">
        <v>115</v>
      </c>
      <c r="C22">
        <v>65</v>
      </c>
      <c r="D22">
        <v>50</v>
      </c>
      <c r="E22">
        <v>111</v>
      </c>
      <c r="F22" s="165">
        <v>4</v>
      </c>
      <c r="G22" s="215">
        <v>0</v>
      </c>
    </row>
  </sheetData>
  <mergeCells count="4">
    <mergeCell ref="E4:G4"/>
    <mergeCell ref="F3:G3"/>
    <mergeCell ref="A2:G2"/>
    <mergeCell ref="A1:H1"/>
  </mergeCells>
  <phoneticPr fontId="3" type="noConversion"/>
  <pageMargins left="0.78740157499999996" right="0.78740157499999996" top="0.984251969" bottom="0.984251969" header="0.4921259845" footer="0.4921259845"/>
  <pageSetup paperSize="9" scale="91"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1"/>
  <sheetViews>
    <sheetView workbookViewId="0">
      <selection activeCell="A19" sqref="A19"/>
    </sheetView>
  </sheetViews>
  <sheetFormatPr baseColWidth="10" defaultRowHeight="13.2"/>
  <cols>
    <col min="1" max="1" width="6.88671875" customWidth="1"/>
    <col min="2" max="2" width="5.5546875" bestFit="1" customWidth="1"/>
    <col min="3" max="3" width="18.33203125" customWidth="1"/>
    <col min="4" max="4" width="13.44140625" customWidth="1"/>
    <col min="5" max="5" width="16.33203125" customWidth="1"/>
    <col min="6" max="6" width="10" customWidth="1"/>
    <col min="7" max="7" width="13.33203125" customWidth="1"/>
    <col min="8" max="8" width="11.109375" customWidth="1"/>
  </cols>
  <sheetData>
    <row r="1" spans="1:9" ht="40.950000000000003" customHeight="1">
      <c r="A1" s="268" t="s">
        <v>257</v>
      </c>
      <c r="B1" s="268"/>
      <c r="C1" s="268"/>
      <c r="D1" s="268"/>
      <c r="E1" s="268"/>
      <c r="F1" s="268"/>
      <c r="G1" s="268"/>
      <c r="H1" s="268"/>
    </row>
    <row r="2" spans="1:9">
      <c r="A2" s="267" t="s">
        <v>266</v>
      </c>
      <c r="B2" s="267"/>
      <c r="C2" s="267"/>
      <c r="D2" s="267"/>
      <c r="E2" s="267"/>
      <c r="F2" s="267"/>
      <c r="G2" s="267"/>
      <c r="H2" s="267"/>
    </row>
    <row r="3" spans="1:9">
      <c r="A3" s="283" t="s">
        <v>92</v>
      </c>
      <c r="B3" s="262"/>
      <c r="C3" s="262"/>
      <c r="D3" s="262"/>
      <c r="E3" s="262"/>
      <c r="F3" s="262"/>
      <c r="G3" s="262"/>
      <c r="H3" s="262"/>
    </row>
    <row r="4" spans="1:9" ht="39.6">
      <c r="A4" s="5"/>
      <c r="B4" s="145"/>
      <c r="C4" s="92" t="s">
        <v>114</v>
      </c>
      <c r="D4" s="92" t="s">
        <v>116</v>
      </c>
      <c r="E4" s="92" t="s">
        <v>115</v>
      </c>
      <c r="F4" s="92" t="s">
        <v>206</v>
      </c>
      <c r="G4" s="92" t="s">
        <v>113</v>
      </c>
      <c r="H4" s="92" t="s">
        <v>18</v>
      </c>
    </row>
    <row r="5" spans="1:9" s="176" customFormat="1" ht="13.8">
      <c r="A5" s="177">
        <v>2006</v>
      </c>
      <c r="B5" s="208">
        <v>70</v>
      </c>
      <c r="C5" s="181">
        <v>4</v>
      </c>
      <c r="D5" s="181">
        <v>10</v>
      </c>
      <c r="E5" s="181">
        <v>35</v>
      </c>
      <c r="F5" s="181">
        <v>5</v>
      </c>
      <c r="G5" s="181">
        <v>11</v>
      </c>
      <c r="H5" s="181">
        <v>5</v>
      </c>
      <c r="I5" s="180"/>
    </row>
    <row r="6" spans="1:9" s="176" customFormat="1" ht="13.8">
      <c r="A6" s="176">
        <v>2007</v>
      </c>
      <c r="B6" s="178">
        <v>63</v>
      </c>
      <c r="C6" s="181">
        <v>8</v>
      </c>
      <c r="D6" s="181">
        <v>8</v>
      </c>
      <c r="E6" s="181">
        <v>28</v>
      </c>
      <c r="F6" s="181">
        <v>4</v>
      </c>
      <c r="G6" s="181">
        <v>9</v>
      </c>
      <c r="H6" s="181">
        <v>6</v>
      </c>
      <c r="I6" s="180"/>
    </row>
    <row r="7" spans="1:9" s="176" customFormat="1" ht="13.8">
      <c r="A7" s="176">
        <v>2008</v>
      </c>
      <c r="B7" s="178">
        <v>80</v>
      </c>
      <c r="C7" s="181">
        <v>5</v>
      </c>
      <c r="D7" s="181">
        <v>12</v>
      </c>
      <c r="E7" s="181">
        <v>42</v>
      </c>
      <c r="F7" s="181">
        <v>2</v>
      </c>
      <c r="G7" s="181">
        <v>13</v>
      </c>
      <c r="H7" s="181">
        <v>6</v>
      </c>
      <c r="I7" s="180"/>
    </row>
    <row r="8" spans="1:9" s="176" customFormat="1" ht="13.8">
      <c r="A8" s="176">
        <v>2009</v>
      </c>
      <c r="B8" s="178">
        <v>74</v>
      </c>
      <c r="C8" s="181">
        <v>5</v>
      </c>
      <c r="D8" s="181">
        <v>4</v>
      </c>
      <c r="E8" s="181">
        <v>41</v>
      </c>
      <c r="F8" s="181">
        <v>0</v>
      </c>
      <c r="G8" s="181">
        <v>18</v>
      </c>
      <c r="H8" s="181">
        <v>6</v>
      </c>
      <c r="I8" s="180"/>
    </row>
    <row r="9" spans="1:9" s="176" customFormat="1" ht="13.8">
      <c r="A9" s="176">
        <v>2010</v>
      </c>
      <c r="B9" s="178">
        <v>49</v>
      </c>
      <c r="C9" s="181">
        <v>3</v>
      </c>
      <c r="D9" s="181">
        <v>4</v>
      </c>
      <c r="E9" s="181">
        <v>16</v>
      </c>
      <c r="F9" s="181" t="s">
        <v>82</v>
      </c>
      <c r="G9" s="181">
        <v>17</v>
      </c>
      <c r="H9" s="181">
        <v>9</v>
      </c>
      <c r="I9" s="180"/>
    </row>
    <row r="10" spans="1:9" s="176" customFormat="1" ht="13.8">
      <c r="A10" s="176">
        <v>2011</v>
      </c>
      <c r="B10" s="178">
        <v>53</v>
      </c>
      <c r="C10" s="181">
        <v>5</v>
      </c>
      <c r="D10" s="181">
        <v>12</v>
      </c>
      <c r="E10" s="181">
        <v>11</v>
      </c>
      <c r="F10" s="181">
        <v>4</v>
      </c>
      <c r="G10" s="181">
        <v>12</v>
      </c>
      <c r="H10" s="181">
        <v>9</v>
      </c>
      <c r="I10" s="180"/>
    </row>
    <row r="11" spans="1:9" s="176" customFormat="1" ht="13.8">
      <c r="A11" s="176">
        <v>2012</v>
      </c>
      <c r="B11" s="178">
        <v>86</v>
      </c>
      <c r="C11" s="181">
        <v>2</v>
      </c>
      <c r="D11" s="181">
        <v>16</v>
      </c>
      <c r="E11" s="181">
        <v>19</v>
      </c>
      <c r="F11" s="181">
        <v>4</v>
      </c>
      <c r="G11" s="181">
        <v>34</v>
      </c>
      <c r="H11" s="181">
        <v>11</v>
      </c>
      <c r="I11" s="180"/>
    </row>
    <row r="12" spans="1:9" s="176" customFormat="1" ht="13.8">
      <c r="A12" s="176">
        <v>2013</v>
      </c>
      <c r="B12" s="178">
        <v>80</v>
      </c>
      <c r="C12" s="181">
        <v>2</v>
      </c>
      <c r="D12" s="181">
        <v>14</v>
      </c>
      <c r="E12" s="181">
        <v>19</v>
      </c>
      <c r="F12" s="181">
        <v>7</v>
      </c>
      <c r="G12" s="181">
        <v>16</v>
      </c>
      <c r="H12" s="181">
        <v>22</v>
      </c>
      <c r="I12" s="180"/>
    </row>
    <row r="13" spans="1:9" s="176" customFormat="1" ht="13.8">
      <c r="A13" s="176">
        <v>2014</v>
      </c>
      <c r="B13" s="178">
        <v>81</v>
      </c>
      <c r="C13" s="181">
        <v>7</v>
      </c>
      <c r="D13" s="181">
        <v>15</v>
      </c>
      <c r="E13" s="181">
        <v>15</v>
      </c>
      <c r="F13" s="181">
        <v>4</v>
      </c>
      <c r="G13" s="181">
        <v>33</v>
      </c>
      <c r="H13" s="181">
        <v>7</v>
      </c>
      <c r="I13" s="180"/>
    </row>
    <row r="14" spans="1:9" s="176" customFormat="1" ht="13.8">
      <c r="A14" s="176">
        <v>2015</v>
      </c>
      <c r="B14" s="178">
        <v>100</v>
      </c>
      <c r="C14" s="181">
        <v>6</v>
      </c>
      <c r="D14" s="181">
        <v>13</v>
      </c>
      <c r="E14" s="181">
        <v>29</v>
      </c>
      <c r="F14" s="181">
        <v>8</v>
      </c>
      <c r="G14" s="181">
        <v>25</v>
      </c>
      <c r="H14" s="181">
        <v>19</v>
      </c>
      <c r="I14" s="180"/>
    </row>
    <row r="15" spans="1:9" s="176" customFormat="1" ht="13.8">
      <c r="A15" s="176">
        <v>2016</v>
      </c>
      <c r="B15" s="178">
        <v>102</v>
      </c>
      <c r="C15" s="181">
        <v>7</v>
      </c>
      <c r="D15" s="181">
        <v>15</v>
      </c>
      <c r="E15" s="181">
        <v>28</v>
      </c>
      <c r="F15" s="181">
        <v>8</v>
      </c>
      <c r="G15" s="181">
        <v>36</v>
      </c>
      <c r="H15" s="181">
        <v>8</v>
      </c>
      <c r="I15" s="180"/>
    </row>
    <row r="16" spans="1:9" s="176" customFormat="1" ht="13.8">
      <c r="A16" s="176">
        <v>2017</v>
      </c>
      <c r="B16" s="178">
        <v>96</v>
      </c>
      <c r="C16" s="181">
        <v>6</v>
      </c>
      <c r="D16" s="181">
        <v>13</v>
      </c>
      <c r="E16" s="181">
        <v>25</v>
      </c>
      <c r="F16" s="181">
        <v>3</v>
      </c>
      <c r="G16" s="181">
        <v>34</v>
      </c>
      <c r="H16" s="181">
        <v>15</v>
      </c>
      <c r="I16" s="180"/>
    </row>
    <row r="17" spans="1:9" s="176" customFormat="1" ht="13.8">
      <c r="A17" s="176">
        <v>2018</v>
      </c>
      <c r="B17" s="178">
        <v>74</v>
      </c>
      <c r="C17" s="181">
        <v>1</v>
      </c>
      <c r="D17" s="181">
        <v>9</v>
      </c>
      <c r="E17" s="181">
        <v>24</v>
      </c>
      <c r="F17" s="181">
        <v>3</v>
      </c>
      <c r="G17" s="181">
        <v>25</v>
      </c>
      <c r="H17" s="181">
        <v>12</v>
      </c>
      <c r="I17" s="180"/>
    </row>
    <row r="18" spans="1:9" s="176" customFormat="1" ht="13.8">
      <c r="A18" s="176">
        <v>2019</v>
      </c>
      <c r="B18" s="178">
        <v>99</v>
      </c>
      <c r="C18" s="181">
        <v>0</v>
      </c>
      <c r="D18" s="181">
        <v>17</v>
      </c>
      <c r="E18" s="181">
        <v>26</v>
      </c>
      <c r="F18" s="181">
        <v>4</v>
      </c>
      <c r="G18" s="181">
        <v>27</v>
      </c>
      <c r="H18" s="181">
        <v>25</v>
      </c>
      <c r="I18" s="180"/>
    </row>
    <row r="20" spans="1:9">
      <c r="A20" s="280" t="s">
        <v>84</v>
      </c>
      <c r="B20" s="280"/>
      <c r="C20" s="280"/>
      <c r="D20" s="280"/>
      <c r="E20" s="280"/>
      <c r="F20" s="280"/>
      <c r="G20" s="280"/>
      <c r="H20" s="280"/>
    </row>
    <row r="21" spans="1:9" ht="24.9" customHeight="1">
      <c r="A21" s="299" t="s">
        <v>161</v>
      </c>
      <c r="B21" s="276"/>
      <c r="C21" s="276"/>
      <c r="D21" s="276"/>
      <c r="E21" s="276"/>
      <c r="F21" s="276"/>
      <c r="G21" s="276"/>
      <c r="H21" s="276"/>
    </row>
  </sheetData>
  <mergeCells count="5">
    <mergeCell ref="A1:H1"/>
    <mergeCell ref="A20:H20"/>
    <mergeCell ref="A2:H2"/>
    <mergeCell ref="A3:H3"/>
    <mergeCell ref="A21:H21"/>
  </mergeCells>
  <phoneticPr fontId="3" type="noConversion"/>
  <pageMargins left="0.78740157499999996" right="0.78740157499999996" top="0.984251969" bottom="0.984251969" header="0.4921259845" footer="0.4921259845"/>
  <pageSetup paperSize="9" scale="91"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22"/>
  <sheetViews>
    <sheetView workbookViewId="0">
      <selection activeCell="A20" sqref="A20"/>
    </sheetView>
  </sheetViews>
  <sheetFormatPr baseColWidth="10" defaultRowHeight="13.2"/>
  <cols>
    <col min="1" max="1" width="9.109375" customWidth="1"/>
    <col min="2" max="2" width="5.5546875" bestFit="1" customWidth="1"/>
    <col min="3" max="4" width="9.109375" customWidth="1"/>
    <col min="5" max="5" width="6.33203125" customWidth="1"/>
    <col min="6" max="6" width="12.6640625" customWidth="1"/>
    <col min="7" max="7" width="7.5546875" customWidth="1"/>
    <col min="8" max="8" width="10.109375" customWidth="1"/>
    <col min="9" max="9" width="8.88671875" customWidth="1"/>
    <col min="10" max="10" width="7.44140625" customWidth="1"/>
    <col min="11" max="11" width="12" customWidth="1"/>
  </cols>
  <sheetData>
    <row r="1" spans="1:12" ht="34.5" customHeight="1">
      <c r="A1" s="268" t="s">
        <v>272</v>
      </c>
      <c r="B1" s="268"/>
      <c r="C1" s="268"/>
      <c r="D1" s="268"/>
      <c r="E1" s="268"/>
      <c r="F1" s="268"/>
      <c r="G1" s="268"/>
      <c r="H1" s="268"/>
      <c r="I1" s="262"/>
      <c r="J1" s="262"/>
      <c r="K1" s="262"/>
      <c r="L1" s="262"/>
    </row>
    <row r="2" spans="1:12">
      <c r="A2" s="267" t="s">
        <v>266</v>
      </c>
      <c r="B2" s="267"/>
      <c r="C2" s="267"/>
      <c r="D2" s="267"/>
      <c r="E2" s="267"/>
      <c r="F2" s="267"/>
      <c r="G2" s="267"/>
    </row>
    <row r="3" spans="1:12">
      <c r="A3" s="274" t="s">
        <v>93</v>
      </c>
      <c r="B3" s="262"/>
      <c r="C3" s="262"/>
      <c r="D3" s="262"/>
      <c r="E3" s="262"/>
      <c r="F3" s="262"/>
      <c r="G3" s="262"/>
      <c r="H3" s="262"/>
      <c r="I3" s="262"/>
      <c r="J3" s="262"/>
      <c r="K3" s="262"/>
      <c r="L3" s="262"/>
    </row>
    <row r="4" spans="1:12">
      <c r="A4" s="74"/>
      <c r="B4" s="77" t="s">
        <v>2</v>
      </c>
      <c r="C4" s="77"/>
      <c r="D4" s="78"/>
      <c r="E4" s="301" t="s">
        <v>46</v>
      </c>
      <c r="F4" s="301"/>
      <c r="G4" s="301"/>
      <c r="H4" s="302" t="s">
        <v>236</v>
      </c>
      <c r="I4" s="302"/>
      <c r="J4" s="302"/>
      <c r="K4" s="303"/>
      <c r="L4" s="303"/>
    </row>
    <row r="5" spans="1:12" ht="39.6">
      <c r="A5" s="79"/>
      <c r="B5" s="47"/>
      <c r="C5" s="55" t="s">
        <v>4</v>
      </c>
      <c r="D5" s="55" t="s">
        <v>3</v>
      </c>
      <c r="E5" s="55" t="s">
        <v>44</v>
      </c>
      <c r="F5" s="55" t="s">
        <v>81</v>
      </c>
      <c r="G5" s="55" t="s">
        <v>45</v>
      </c>
      <c r="H5" s="209" t="s">
        <v>230</v>
      </c>
      <c r="I5" s="209" t="s">
        <v>238</v>
      </c>
      <c r="J5" s="209" t="s">
        <v>232</v>
      </c>
      <c r="K5" s="209" t="s">
        <v>244</v>
      </c>
      <c r="L5" s="209" t="s">
        <v>239</v>
      </c>
    </row>
    <row r="6" spans="1:12" s="176" customFormat="1" ht="13.8">
      <c r="A6" s="177">
        <v>2006</v>
      </c>
      <c r="B6" s="208">
        <v>70</v>
      </c>
      <c r="C6" s="193">
        <v>26</v>
      </c>
      <c r="D6" s="193">
        <v>44</v>
      </c>
      <c r="E6" s="193">
        <v>55</v>
      </c>
      <c r="F6" s="193">
        <v>10</v>
      </c>
      <c r="G6" s="193">
        <v>5</v>
      </c>
      <c r="H6" s="193">
        <v>32</v>
      </c>
      <c r="I6" s="193">
        <v>19</v>
      </c>
      <c r="J6" s="193">
        <v>11</v>
      </c>
      <c r="K6" s="193">
        <v>7</v>
      </c>
      <c r="L6" s="179">
        <v>1</v>
      </c>
    </row>
    <row r="7" spans="1:12" s="176" customFormat="1" ht="13.8">
      <c r="A7" s="176">
        <v>2007</v>
      </c>
      <c r="B7" s="189">
        <v>63</v>
      </c>
      <c r="C7" s="190">
        <v>23</v>
      </c>
      <c r="D7" s="190">
        <v>40</v>
      </c>
      <c r="E7" s="190">
        <v>47</v>
      </c>
      <c r="F7" s="190">
        <v>13</v>
      </c>
      <c r="G7" s="190">
        <v>3</v>
      </c>
      <c r="H7" s="190">
        <v>29</v>
      </c>
      <c r="I7" s="190">
        <v>16</v>
      </c>
      <c r="J7" s="190">
        <v>6</v>
      </c>
      <c r="K7" s="190">
        <v>7</v>
      </c>
      <c r="L7" s="180">
        <v>5</v>
      </c>
    </row>
    <row r="8" spans="1:12" s="176" customFormat="1" ht="13.8">
      <c r="A8" s="176">
        <v>2008</v>
      </c>
      <c r="B8" s="189">
        <v>80</v>
      </c>
      <c r="C8" s="190">
        <f>6+23</f>
        <v>29</v>
      </c>
      <c r="D8" s="190">
        <f>27+24</f>
        <v>51</v>
      </c>
      <c r="E8" s="190">
        <v>57</v>
      </c>
      <c r="F8" s="190">
        <v>19</v>
      </c>
      <c r="G8" s="190">
        <v>4</v>
      </c>
      <c r="H8" s="190">
        <v>8</v>
      </c>
      <c r="I8" s="190">
        <f>19+25</f>
        <v>44</v>
      </c>
      <c r="J8" s="190">
        <v>11</v>
      </c>
      <c r="K8" s="190">
        <v>12</v>
      </c>
      <c r="L8" s="180">
        <v>5</v>
      </c>
    </row>
    <row r="9" spans="1:12" s="176" customFormat="1" ht="13.8">
      <c r="A9" s="176">
        <v>2009</v>
      </c>
      <c r="B9" s="189">
        <v>74</v>
      </c>
      <c r="C9" s="190">
        <v>36</v>
      </c>
      <c r="D9" s="190">
        <v>38</v>
      </c>
      <c r="E9" s="190">
        <v>46</v>
      </c>
      <c r="F9" s="190">
        <v>22</v>
      </c>
      <c r="G9" s="190">
        <v>6</v>
      </c>
      <c r="H9" s="190">
        <v>7</v>
      </c>
      <c r="I9" s="190">
        <v>53</v>
      </c>
      <c r="J9" s="190">
        <v>7</v>
      </c>
      <c r="K9" s="190">
        <v>7</v>
      </c>
      <c r="L9" s="180">
        <v>0</v>
      </c>
    </row>
    <row r="10" spans="1:12" s="176" customFormat="1" ht="13.8">
      <c r="A10" s="176">
        <v>2010</v>
      </c>
      <c r="B10" s="189">
        <v>49</v>
      </c>
      <c r="C10" s="190">
        <v>27</v>
      </c>
      <c r="D10" s="190">
        <v>22</v>
      </c>
      <c r="E10" s="190">
        <v>36</v>
      </c>
      <c r="F10" s="190">
        <v>12</v>
      </c>
      <c r="G10" s="190">
        <v>1</v>
      </c>
      <c r="H10" s="190">
        <v>2</v>
      </c>
      <c r="I10" s="190">
        <v>29</v>
      </c>
      <c r="J10" s="190">
        <v>8</v>
      </c>
      <c r="K10" s="190">
        <v>10</v>
      </c>
      <c r="L10" s="180">
        <v>0</v>
      </c>
    </row>
    <row r="11" spans="1:12" s="176" customFormat="1" ht="13.8">
      <c r="A11" s="176">
        <v>2011</v>
      </c>
      <c r="B11" s="189">
        <v>53</v>
      </c>
      <c r="C11" s="190">
        <v>24</v>
      </c>
      <c r="D11" s="190">
        <v>29</v>
      </c>
      <c r="E11" s="190">
        <v>36</v>
      </c>
      <c r="F11" s="190">
        <v>17</v>
      </c>
      <c r="G11" s="180">
        <v>0</v>
      </c>
      <c r="H11" s="190">
        <v>1</v>
      </c>
      <c r="I11" s="190">
        <v>32</v>
      </c>
      <c r="J11" s="190">
        <v>8</v>
      </c>
      <c r="K11" s="190">
        <v>12</v>
      </c>
      <c r="L11" s="180">
        <v>0</v>
      </c>
    </row>
    <row r="12" spans="1:12" s="176" customFormat="1" ht="13.8">
      <c r="A12" s="176">
        <v>2012</v>
      </c>
      <c r="B12" s="189">
        <v>86</v>
      </c>
      <c r="C12" s="190">
        <v>55</v>
      </c>
      <c r="D12" s="190">
        <v>31</v>
      </c>
      <c r="E12" s="190">
        <v>66</v>
      </c>
      <c r="F12" s="190">
        <v>16</v>
      </c>
      <c r="G12" s="190">
        <v>4</v>
      </c>
      <c r="H12" s="190">
        <v>3</v>
      </c>
      <c r="I12" s="190">
        <v>63</v>
      </c>
      <c r="J12" s="190">
        <v>13</v>
      </c>
      <c r="K12" s="190">
        <v>7</v>
      </c>
      <c r="L12" s="180">
        <v>0</v>
      </c>
    </row>
    <row r="13" spans="1:12" s="176" customFormat="1" ht="13.8">
      <c r="A13" s="176">
        <v>2013</v>
      </c>
      <c r="B13" s="189">
        <v>80</v>
      </c>
      <c r="C13" s="190">
        <v>43</v>
      </c>
      <c r="D13" s="190">
        <v>37</v>
      </c>
      <c r="E13" s="190">
        <v>59</v>
      </c>
      <c r="F13" s="190">
        <v>19</v>
      </c>
      <c r="G13" s="190">
        <v>2</v>
      </c>
      <c r="H13" s="190">
        <v>2</v>
      </c>
      <c r="I13" s="190">
        <v>62</v>
      </c>
      <c r="J13" s="190">
        <v>7</v>
      </c>
      <c r="K13" s="190">
        <v>9</v>
      </c>
      <c r="L13" s="180">
        <v>0</v>
      </c>
    </row>
    <row r="14" spans="1:12" s="176" customFormat="1" ht="13.8">
      <c r="A14" s="176">
        <v>2014</v>
      </c>
      <c r="B14" s="189">
        <v>81</v>
      </c>
      <c r="C14" s="190">
        <v>52</v>
      </c>
      <c r="D14" s="190">
        <v>29</v>
      </c>
      <c r="E14" s="190">
        <v>52</v>
      </c>
      <c r="F14" s="190">
        <v>22</v>
      </c>
      <c r="G14" s="190">
        <v>1</v>
      </c>
      <c r="H14" s="190">
        <v>3</v>
      </c>
      <c r="I14" s="190">
        <v>57</v>
      </c>
      <c r="J14" s="190">
        <v>14</v>
      </c>
      <c r="K14" s="190">
        <v>7</v>
      </c>
      <c r="L14" s="180">
        <v>0</v>
      </c>
    </row>
    <row r="15" spans="1:12" s="176" customFormat="1" ht="13.8">
      <c r="A15" s="176">
        <v>2015</v>
      </c>
      <c r="B15" s="189">
        <v>100</v>
      </c>
      <c r="C15" s="190">
        <v>57</v>
      </c>
      <c r="D15" s="190">
        <v>43</v>
      </c>
      <c r="E15" s="190">
        <v>69</v>
      </c>
      <c r="F15" s="190">
        <v>26</v>
      </c>
      <c r="G15" s="190">
        <v>5</v>
      </c>
      <c r="H15" s="190">
        <v>2</v>
      </c>
      <c r="I15" s="190">
        <v>63</v>
      </c>
      <c r="J15" s="190">
        <v>20</v>
      </c>
      <c r="K15" s="190">
        <v>15</v>
      </c>
      <c r="L15" s="180">
        <v>0</v>
      </c>
    </row>
    <row r="16" spans="1:12" s="176" customFormat="1" ht="13.8">
      <c r="A16" s="176">
        <v>2016</v>
      </c>
      <c r="B16" s="189">
        <v>102</v>
      </c>
      <c r="C16" s="190">
        <v>60</v>
      </c>
      <c r="D16" s="190">
        <v>42</v>
      </c>
      <c r="E16" s="190">
        <v>77</v>
      </c>
      <c r="F16" s="190">
        <v>21</v>
      </c>
      <c r="G16" s="190">
        <v>4</v>
      </c>
      <c r="H16" s="190">
        <v>2</v>
      </c>
      <c r="I16" s="190">
        <v>72</v>
      </c>
      <c r="J16" s="190">
        <v>18</v>
      </c>
      <c r="K16" s="229">
        <v>10</v>
      </c>
      <c r="L16" s="180">
        <v>0</v>
      </c>
    </row>
    <row r="17" spans="1:12" s="176" customFormat="1" ht="13.8">
      <c r="A17" s="176">
        <v>2017</v>
      </c>
      <c r="B17" s="189">
        <v>96</v>
      </c>
      <c r="C17" s="190">
        <v>40</v>
      </c>
      <c r="D17" s="190">
        <v>56</v>
      </c>
      <c r="E17" s="190">
        <v>76</v>
      </c>
      <c r="F17" s="190">
        <v>16</v>
      </c>
      <c r="G17" s="190">
        <v>4</v>
      </c>
      <c r="H17" s="190">
        <v>5</v>
      </c>
      <c r="I17" s="190">
        <v>66</v>
      </c>
      <c r="J17" s="190">
        <v>21</v>
      </c>
      <c r="K17" s="229">
        <v>4</v>
      </c>
      <c r="L17" s="180">
        <v>0</v>
      </c>
    </row>
    <row r="18" spans="1:12" s="176" customFormat="1" ht="13.8">
      <c r="A18" s="176">
        <v>2018</v>
      </c>
      <c r="B18" s="189">
        <v>74</v>
      </c>
      <c r="C18" s="190">
        <v>46</v>
      </c>
      <c r="D18" s="190">
        <v>28</v>
      </c>
      <c r="E18" s="190">
        <v>51</v>
      </c>
      <c r="F18" s="190">
        <v>15</v>
      </c>
      <c r="G18" s="190">
        <v>8</v>
      </c>
      <c r="H18" s="190">
        <v>2</v>
      </c>
      <c r="I18" s="190">
        <v>47</v>
      </c>
      <c r="J18" s="190">
        <v>15</v>
      </c>
      <c r="K18" s="229">
        <v>10</v>
      </c>
      <c r="L18" s="180">
        <v>0</v>
      </c>
    </row>
    <row r="19" spans="1:12" s="176" customFormat="1" ht="13.8">
      <c r="A19" s="176">
        <v>2019</v>
      </c>
      <c r="B19" s="189">
        <v>99</v>
      </c>
      <c r="C19" s="190">
        <v>59</v>
      </c>
      <c r="D19" s="190">
        <v>40</v>
      </c>
      <c r="E19" s="190">
        <v>70</v>
      </c>
      <c r="F19" s="190">
        <v>28</v>
      </c>
      <c r="G19" s="190">
        <v>1</v>
      </c>
      <c r="H19" s="190">
        <v>2</v>
      </c>
      <c r="I19" s="190">
        <v>65</v>
      </c>
      <c r="J19" s="190">
        <v>23</v>
      </c>
      <c r="K19" s="229">
        <v>9</v>
      </c>
      <c r="L19" s="180">
        <v>0</v>
      </c>
    </row>
    <row r="20" spans="1:12">
      <c r="A20" s="47"/>
      <c r="B20" s="47"/>
      <c r="C20" s="47"/>
      <c r="D20" s="47"/>
      <c r="E20" s="47"/>
      <c r="F20" s="47"/>
      <c r="G20" s="47"/>
    </row>
    <row r="21" spans="1:12">
      <c r="A21" s="265" t="s">
        <v>84</v>
      </c>
      <c r="B21" s="265"/>
      <c r="C21" s="265"/>
      <c r="D21" s="265"/>
      <c r="E21" s="265"/>
      <c r="F21" s="265"/>
      <c r="G21" s="265"/>
    </row>
    <row r="22" spans="1:12" ht="18.600000000000001" customHeight="1">
      <c r="A22" s="299" t="s">
        <v>246</v>
      </c>
      <c r="B22" s="300"/>
      <c r="C22" s="300"/>
      <c r="D22" s="300"/>
      <c r="E22" s="300"/>
      <c r="F22" s="300"/>
      <c r="G22" s="300"/>
      <c r="H22" s="272"/>
      <c r="I22" s="272"/>
      <c r="J22" s="272"/>
      <c r="K22" s="272"/>
      <c r="L22" s="272"/>
    </row>
  </sheetData>
  <mergeCells count="7">
    <mergeCell ref="A22:L22"/>
    <mergeCell ref="A1:L1"/>
    <mergeCell ref="E4:G4"/>
    <mergeCell ref="A21:G21"/>
    <mergeCell ref="A2:G2"/>
    <mergeCell ref="H4:L4"/>
    <mergeCell ref="A3:L3"/>
  </mergeCells>
  <phoneticPr fontId="3" type="noConversion"/>
  <pageMargins left="0.78740157499999996" right="0.78740157499999996" top="0.984251969" bottom="0.984251969" header="0.4921259845" footer="0.4921259845"/>
  <pageSetup paperSize="9" scale="8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8"/>
  <sheetViews>
    <sheetView zoomScaleNormal="100" workbookViewId="0">
      <selection activeCell="A21" sqref="A21"/>
    </sheetView>
  </sheetViews>
  <sheetFormatPr baseColWidth="10" defaultRowHeight="13.2"/>
  <cols>
    <col min="1" max="1" width="8" customWidth="1"/>
    <col min="2" max="2" width="5.5546875" bestFit="1" customWidth="1"/>
    <col min="3" max="3" width="14.109375" customWidth="1"/>
    <col min="4" max="4" width="11.33203125" customWidth="1"/>
    <col min="5" max="5" width="6.88671875" customWidth="1"/>
    <col min="6" max="6" width="14.6640625" customWidth="1"/>
    <col min="7" max="7" width="10.109375" customWidth="1"/>
    <col min="8" max="8" width="12" customWidth="1"/>
    <col min="9" max="9" width="7.6640625" customWidth="1"/>
  </cols>
  <sheetData>
    <row r="1" spans="1:9" ht="39" customHeight="1">
      <c r="A1" s="304" t="s">
        <v>250</v>
      </c>
      <c r="B1" s="276"/>
      <c r="C1" s="276"/>
      <c r="D1" s="276"/>
      <c r="E1" s="276"/>
      <c r="F1" s="276"/>
      <c r="G1" s="276"/>
      <c r="H1" s="276"/>
      <c r="I1" s="276"/>
    </row>
    <row r="2" spans="1:9">
      <c r="A2" s="267" t="s">
        <v>265</v>
      </c>
      <c r="B2" s="267"/>
      <c r="C2" s="267"/>
      <c r="D2" s="267"/>
      <c r="E2" s="267"/>
      <c r="F2" s="267"/>
      <c r="G2" s="267"/>
      <c r="H2" s="267"/>
      <c r="I2" s="267"/>
    </row>
    <row r="3" spans="1:9">
      <c r="A3" s="283" t="s">
        <v>94</v>
      </c>
      <c r="B3" s="262"/>
      <c r="C3" s="262"/>
      <c r="D3" s="262"/>
      <c r="E3" s="262"/>
      <c r="F3" s="262"/>
      <c r="G3" s="262"/>
      <c r="H3" s="262"/>
      <c r="I3" s="262"/>
    </row>
    <row r="4" spans="1:9" ht="39.6">
      <c r="A4" s="5"/>
      <c r="B4" s="184"/>
      <c r="C4" s="175" t="s">
        <v>117</v>
      </c>
      <c r="D4" s="175" t="s">
        <v>119</v>
      </c>
      <c r="E4" s="175" t="s">
        <v>20</v>
      </c>
      <c r="F4" s="175" t="s">
        <v>194</v>
      </c>
      <c r="G4" s="175" t="s">
        <v>118</v>
      </c>
      <c r="H4" s="175" t="s">
        <v>120</v>
      </c>
      <c r="I4" s="175" t="s">
        <v>18</v>
      </c>
    </row>
    <row r="5" spans="1:9" s="141" customFormat="1" ht="13.8">
      <c r="A5" s="142">
        <v>2004</v>
      </c>
      <c r="B5" s="189">
        <v>77</v>
      </c>
      <c r="C5" s="190">
        <v>17</v>
      </c>
      <c r="D5" s="190">
        <v>10</v>
      </c>
      <c r="E5" s="190">
        <v>20</v>
      </c>
      <c r="F5" s="190">
        <v>14</v>
      </c>
      <c r="G5" s="190">
        <v>10</v>
      </c>
      <c r="H5" s="190">
        <v>6</v>
      </c>
      <c r="I5" s="191" t="s">
        <v>82</v>
      </c>
    </row>
    <row r="6" spans="1:9" s="141" customFormat="1" ht="13.8">
      <c r="A6" s="141">
        <v>2005</v>
      </c>
      <c r="B6" s="189">
        <v>84</v>
      </c>
      <c r="C6" s="190">
        <v>34</v>
      </c>
      <c r="D6" s="190">
        <v>13</v>
      </c>
      <c r="E6" s="190">
        <v>12</v>
      </c>
      <c r="F6" s="190">
        <v>13</v>
      </c>
      <c r="G6" s="190">
        <v>7</v>
      </c>
      <c r="H6" s="190">
        <v>3</v>
      </c>
      <c r="I6" s="190">
        <v>2</v>
      </c>
    </row>
    <row r="7" spans="1:9" s="141" customFormat="1" ht="13.8">
      <c r="A7" s="141">
        <v>2006</v>
      </c>
      <c r="B7" s="189">
        <v>91</v>
      </c>
      <c r="C7" s="190">
        <v>28</v>
      </c>
      <c r="D7" s="190">
        <v>28</v>
      </c>
      <c r="E7" s="190">
        <v>16</v>
      </c>
      <c r="F7" s="190">
        <v>6</v>
      </c>
      <c r="G7" s="190">
        <v>4</v>
      </c>
      <c r="H7" s="190">
        <v>6</v>
      </c>
      <c r="I7" s="190">
        <v>3</v>
      </c>
    </row>
    <row r="8" spans="1:9" s="141" customFormat="1" ht="13.8">
      <c r="A8" s="141">
        <v>2007</v>
      </c>
      <c r="B8" s="189">
        <v>96</v>
      </c>
      <c r="C8" s="190">
        <v>14</v>
      </c>
      <c r="D8" s="190">
        <v>24</v>
      </c>
      <c r="E8" s="190">
        <v>20</v>
      </c>
      <c r="F8" s="190">
        <v>15</v>
      </c>
      <c r="G8" s="190">
        <v>7</v>
      </c>
      <c r="H8" s="190">
        <v>14</v>
      </c>
      <c r="I8" s="190">
        <v>2</v>
      </c>
    </row>
    <row r="9" spans="1:9" s="141" customFormat="1" ht="13.8">
      <c r="A9" s="141">
        <v>2008</v>
      </c>
      <c r="B9" s="189">
        <v>127</v>
      </c>
      <c r="C9" s="190">
        <v>26</v>
      </c>
      <c r="D9" s="190">
        <v>26</v>
      </c>
      <c r="E9" s="190">
        <v>35</v>
      </c>
      <c r="F9" s="190">
        <v>14</v>
      </c>
      <c r="G9" s="190">
        <v>13</v>
      </c>
      <c r="H9" s="190">
        <v>7</v>
      </c>
      <c r="I9" s="190">
        <v>6</v>
      </c>
    </row>
    <row r="10" spans="1:9" s="141" customFormat="1" ht="13.8">
      <c r="A10" s="141">
        <v>2009</v>
      </c>
      <c r="B10" s="189">
        <v>133</v>
      </c>
      <c r="C10" s="190">
        <v>36</v>
      </c>
      <c r="D10" s="190">
        <v>29</v>
      </c>
      <c r="E10" s="190">
        <v>17</v>
      </c>
      <c r="F10" s="190">
        <v>19</v>
      </c>
      <c r="G10" s="190">
        <v>16</v>
      </c>
      <c r="H10" s="190">
        <v>12</v>
      </c>
      <c r="I10" s="190">
        <v>4</v>
      </c>
    </row>
    <row r="11" spans="1:9" s="141" customFormat="1" ht="13.8">
      <c r="A11" s="141">
        <v>2010</v>
      </c>
      <c r="B11" s="189">
        <v>208</v>
      </c>
      <c r="C11" s="190">
        <v>32</v>
      </c>
      <c r="D11" s="190">
        <f>29+52</f>
        <v>81</v>
      </c>
      <c r="E11" s="190">
        <v>32</v>
      </c>
      <c r="F11" s="190">
        <v>12</v>
      </c>
      <c r="G11" s="190">
        <v>27</v>
      </c>
      <c r="H11" s="190">
        <v>19</v>
      </c>
      <c r="I11" s="190">
        <v>5</v>
      </c>
    </row>
    <row r="12" spans="1:9" s="141" customFormat="1" ht="13.8">
      <c r="A12" s="141">
        <v>2011</v>
      </c>
      <c r="B12" s="189">
        <v>223</v>
      </c>
      <c r="C12" s="190">
        <v>34</v>
      </c>
      <c r="D12" s="190">
        <f>34+55</f>
        <v>89</v>
      </c>
      <c r="E12" s="190">
        <v>34</v>
      </c>
      <c r="F12" s="190">
        <v>18</v>
      </c>
      <c r="G12" s="190">
        <v>16</v>
      </c>
      <c r="H12" s="190">
        <v>21</v>
      </c>
      <c r="I12" s="190">
        <v>11</v>
      </c>
    </row>
    <row r="13" spans="1:9" s="141" customFormat="1" ht="13.8">
      <c r="A13" s="141">
        <v>2012</v>
      </c>
      <c r="B13" s="189">
        <v>221</v>
      </c>
      <c r="C13" s="190">
        <v>48</v>
      </c>
      <c r="D13" s="190">
        <v>83</v>
      </c>
      <c r="E13" s="190">
        <v>36</v>
      </c>
      <c r="F13" s="190">
        <v>17</v>
      </c>
      <c r="G13" s="190">
        <v>17</v>
      </c>
      <c r="H13" s="190">
        <v>12</v>
      </c>
      <c r="I13" s="190">
        <v>8</v>
      </c>
    </row>
    <row r="14" spans="1:9" s="141" customFormat="1" ht="13.8">
      <c r="A14" s="141">
        <v>2013</v>
      </c>
      <c r="B14" s="189">
        <v>210</v>
      </c>
      <c r="C14" s="190">
        <v>39</v>
      </c>
      <c r="D14" s="190">
        <v>70</v>
      </c>
      <c r="E14" s="190">
        <v>29</v>
      </c>
      <c r="F14" s="190">
        <v>14</v>
      </c>
      <c r="G14" s="190">
        <v>20</v>
      </c>
      <c r="H14" s="190">
        <v>27</v>
      </c>
      <c r="I14" s="190">
        <v>11</v>
      </c>
    </row>
    <row r="15" spans="1:9" s="141" customFormat="1" ht="13.8">
      <c r="A15" s="141">
        <v>2014</v>
      </c>
      <c r="B15" s="189">
        <v>198</v>
      </c>
      <c r="C15" s="190">
        <v>36</v>
      </c>
      <c r="D15" s="190">
        <v>71</v>
      </c>
      <c r="E15" s="190">
        <v>23</v>
      </c>
      <c r="F15" s="190">
        <v>20</v>
      </c>
      <c r="G15" s="190">
        <v>17</v>
      </c>
      <c r="H15" s="190">
        <v>24</v>
      </c>
      <c r="I15" s="190">
        <v>7</v>
      </c>
    </row>
    <row r="16" spans="1:9" s="141" customFormat="1" ht="13.8">
      <c r="A16" s="141">
        <v>2015</v>
      </c>
      <c r="B16" s="189">
        <v>145</v>
      </c>
      <c r="C16" s="190">
        <v>37</v>
      </c>
      <c r="D16" s="190">
        <v>34</v>
      </c>
      <c r="E16" s="190">
        <v>26</v>
      </c>
      <c r="F16" s="190">
        <v>14</v>
      </c>
      <c r="G16" s="190">
        <v>6</v>
      </c>
      <c r="H16" s="190">
        <v>20</v>
      </c>
      <c r="I16" s="190">
        <v>8</v>
      </c>
    </row>
    <row r="17" spans="1:9" s="141" customFormat="1" ht="13.8">
      <c r="A17" s="141">
        <v>2016</v>
      </c>
      <c r="B17" s="189">
        <v>180</v>
      </c>
      <c r="C17" s="190">
        <v>34</v>
      </c>
      <c r="D17" s="190">
        <v>24</v>
      </c>
      <c r="E17" s="190">
        <v>39</v>
      </c>
      <c r="F17" s="190">
        <v>15</v>
      </c>
      <c r="G17" s="190">
        <v>18</v>
      </c>
      <c r="H17" s="190">
        <v>8</v>
      </c>
      <c r="I17" s="190">
        <v>42</v>
      </c>
    </row>
    <row r="18" spans="1:9" s="141" customFormat="1" ht="13.8">
      <c r="A18" s="141">
        <v>2017</v>
      </c>
      <c r="B18" s="189">
        <v>161</v>
      </c>
      <c r="C18" s="190">
        <v>32</v>
      </c>
      <c r="D18" s="190">
        <v>35</v>
      </c>
      <c r="E18" s="190">
        <v>33</v>
      </c>
      <c r="F18" s="190">
        <v>17</v>
      </c>
      <c r="G18" s="190">
        <v>14</v>
      </c>
      <c r="H18" s="190">
        <v>21</v>
      </c>
      <c r="I18" s="190">
        <v>9</v>
      </c>
    </row>
    <row r="19" spans="1:9" s="141" customFormat="1" ht="13.8">
      <c r="A19" s="141">
        <v>2018</v>
      </c>
      <c r="B19" s="189">
        <v>162</v>
      </c>
      <c r="C19" s="190">
        <v>33</v>
      </c>
      <c r="D19" s="190">
        <v>37</v>
      </c>
      <c r="E19" s="190">
        <v>34</v>
      </c>
      <c r="F19" s="190">
        <v>24</v>
      </c>
      <c r="G19" s="190">
        <v>11</v>
      </c>
      <c r="H19" s="190">
        <v>17</v>
      </c>
      <c r="I19" s="190">
        <v>6</v>
      </c>
    </row>
    <row r="20" spans="1:9" s="141" customFormat="1" ht="13.8">
      <c r="A20" s="141">
        <v>2019</v>
      </c>
      <c r="B20" s="189">
        <v>183</v>
      </c>
      <c r="C20" s="190">
        <v>34</v>
      </c>
      <c r="D20" s="190">
        <v>49</v>
      </c>
      <c r="E20" s="190">
        <v>28</v>
      </c>
      <c r="F20" s="190">
        <v>15</v>
      </c>
      <c r="G20" s="190">
        <v>24</v>
      </c>
      <c r="H20" s="190">
        <v>29</v>
      </c>
      <c r="I20" s="190">
        <v>4</v>
      </c>
    </row>
    <row r="22" spans="1:9">
      <c r="A22" s="280" t="s">
        <v>84</v>
      </c>
      <c r="B22" s="280"/>
      <c r="C22" s="280"/>
      <c r="D22" s="280"/>
      <c r="E22" s="280"/>
      <c r="F22" s="280"/>
      <c r="G22" s="280"/>
      <c r="H22" s="280"/>
    </row>
    <row r="23" spans="1:9" ht="28.5" customHeight="1">
      <c r="A23" s="278" t="s">
        <v>190</v>
      </c>
      <c r="B23" s="305"/>
      <c r="C23" s="305"/>
      <c r="D23" s="305"/>
      <c r="E23" s="305"/>
      <c r="F23" s="305"/>
      <c r="G23" s="305"/>
      <c r="H23" s="305"/>
      <c r="I23" s="305"/>
    </row>
    <row r="24" spans="1:9" ht="16.5" customHeight="1">
      <c r="A24" s="144"/>
      <c r="B24" s="245"/>
      <c r="C24" s="245"/>
      <c r="D24" s="245"/>
      <c r="E24" s="245"/>
      <c r="F24" s="245"/>
      <c r="G24" s="245"/>
      <c r="H24" s="245"/>
      <c r="I24" s="245"/>
    </row>
    <row r="28" spans="1:9">
      <c r="C28" s="45"/>
    </row>
  </sheetData>
  <mergeCells count="5">
    <mergeCell ref="A2:I2"/>
    <mergeCell ref="A1:I1"/>
    <mergeCell ref="A3:I3"/>
    <mergeCell ref="A23:I23"/>
    <mergeCell ref="A22:H22"/>
  </mergeCells>
  <phoneticPr fontId="3" type="noConversion"/>
  <pageMargins left="0.78740157499999996" right="0.78740157499999996" top="0.984251969" bottom="0.984251969" header="0.4921259845" footer="0.4921259845"/>
  <pageSetup paperSize="9" scale="96"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4"/>
  <sheetViews>
    <sheetView workbookViewId="0">
      <selection activeCell="A22" sqref="A22"/>
    </sheetView>
  </sheetViews>
  <sheetFormatPr baseColWidth="10" defaultRowHeight="13.2"/>
  <cols>
    <col min="1" max="1" width="11.6640625" customWidth="1"/>
    <col min="2" max="2" width="5.5546875" bestFit="1" customWidth="1"/>
    <col min="3" max="4" width="8.109375" customWidth="1"/>
    <col min="5" max="5" width="6" customWidth="1"/>
    <col min="6" max="6" width="11.6640625" customWidth="1"/>
    <col min="7" max="7" width="8" customWidth="1"/>
    <col min="8" max="8" width="11.44140625" customWidth="1"/>
    <col min="9" max="9" width="8.88671875" customWidth="1"/>
    <col min="10" max="10" width="7.109375" customWidth="1"/>
    <col min="11" max="11" width="8.88671875" customWidth="1"/>
    <col min="12" max="12" width="14" customWidth="1"/>
    <col min="13" max="13" width="11.33203125" customWidth="1"/>
  </cols>
  <sheetData>
    <row r="1" spans="1:13" ht="36" customHeight="1">
      <c r="A1" s="268" t="s">
        <v>273</v>
      </c>
      <c r="B1" s="268"/>
      <c r="C1" s="268"/>
      <c r="D1" s="268"/>
      <c r="E1" s="268"/>
      <c r="F1" s="268"/>
      <c r="G1" s="268"/>
      <c r="H1" s="268"/>
      <c r="I1" s="262"/>
      <c r="J1" s="262"/>
      <c r="K1" s="262"/>
      <c r="L1" s="262"/>
      <c r="M1" s="262"/>
    </row>
    <row r="2" spans="1:13">
      <c r="A2" s="267" t="s">
        <v>265</v>
      </c>
      <c r="B2" s="267"/>
      <c r="C2" s="267"/>
      <c r="D2" s="267"/>
      <c r="E2" s="267"/>
      <c r="F2" s="267"/>
      <c r="G2" s="267"/>
      <c r="H2" s="45"/>
    </row>
    <row r="3" spans="1:13">
      <c r="A3" s="274" t="s">
        <v>97</v>
      </c>
      <c r="B3" s="262"/>
      <c r="C3" s="262"/>
      <c r="D3" s="262"/>
      <c r="E3" s="262"/>
      <c r="F3" s="262"/>
      <c r="G3" s="262"/>
      <c r="H3" s="262"/>
      <c r="I3" s="262"/>
      <c r="J3" s="262"/>
      <c r="K3" s="262"/>
      <c r="L3" s="262"/>
      <c r="M3" s="262"/>
    </row>
    <row r="4" spans="1:13">
      <c r="A4" s="74"/>
      <c r="B4" s="309" t="s">
        <v>2</v>
      </c>
      <c r="C4" s="250"/>
      <c r="D4" s="78"/>
      <c r="E4" s="306" t="s">
        <v>46</v>
      </c>
      <c r="F4" s="306"/>
      <c r="G4" s="306"/>
      <c r="H4" s="307" t="s">
        <v>236</v>
      </c>
      <c r="I4" s="308"/>
      <c r="J4" s="308"/>
      <c r="K4" s="308"/>
      <c r="L4" s="308"/>
      <c r="M4" s="308"/>
    </row>
    <row r="5" spans="1:13" ht="27" customHeight="1">
      <c r="A5" s="79"/>
      <c r="B5" s="282"/>
      <c r="C5" s="55" t="s">
        <v>4</v>
      </c>
      <c r="D5" s="55" t="s">
        <v>3</v>
      </c>
      <c r="E5" s="204" t="s">
        <v>44</v>
      </c>
      <c r="F5" s="204" t="s">
        <v>81</v>
      </c>
      <c r="G5" s="204" t="s">
        <v>45</v>
      </c>
      <c r="H5" s="210" t="s">
        <v>230</v>
      </c>
      <c r="I5" s="210" t="s">
        <v>231</v>
      </c>
      <c r="J5" s="210" t="s">
        <v>232</v>
      </c>
      <c r="K5" s="210" t="s">
        <v>233</v>
      </c>
      <c r="L5" s="210" t="s">
        <v>234</v>
      </c>
      <c r="M5" s="210" t="s">
        <v>245</v>
      </c>
    </row>
    <row r="6" spans="1:13" s="182" customFormat="1" ht="13.8">
      <c r="A6" s="187">
        <v>2004</v>
      </c>
      <c r="B6" s="189">
        <v>77</v>
      </c>
      <c r="C6" s="193">
        <v>35</v>
      </c>
      <c r="D6" s="193">
        <v>42</v>
      </c>
      <c r="E6" s="194" t="s">
        <v>54</v>
      </c>
      <c r="F6" s="194" t="s">
        <v>54</v>
      </c>
      <c r="G6" s="194" t="s">
        <v>54</v>
      </c>
      <c r="H6" s="190">
        <v>44</v>
      </c>
      <c r="I6" s="190">
        <v>9</v>
      </c>
      <c r="J6" s="190">
        <v>3</v>
      </c>
      <c r="K6" s="190">
        <v>13</v>
      </c>
      <c r="L6" s="192">
        <v>0</v>
      </c>
      <c r="M6" s="190">
        <v>8</v>
      </c>
    </row>
    <row r="7" spans="1:13" s="182" customFormat="1" ht="13.8">
      <c r="A7" s="183">
        <v>2005</v>
      </c>
      <c r="B7" s="189">
        <v>84</v>
      </c>
      <c r="C7" s="190">
        <v>45</v>
      </c>
      <c r="D7" s="190">
        <v>39</v>
      </c>
      <c r="E7" s="191" t="s">
        <v>54</v>
      </c>
      <c r="F7" s="191" t="s">
        <v>54</v>
      </c>
      <c r="G7" s="191" t="s">
        <v>54</v>
      </c>
      <c r="H7" s="190">
        <v>54</v>
      </c>
      <c r="I7" s="190">
        <v>9</v>
      </c>
      <c r="J7" s="190">
        <v>4</v>
      </c>
      <c r="K7" s="190">
        <v>8</v>
      </c>
      <c r="L7" s="190">
        <v>1</v>
      </c>
      <c r="M7" s="190">
        <v>8</v>
      </c>
    </row>
    <row r="8" spans="1:13" s="182" customFormat="1" ht="13.8">
      <c r="A8" s="183">
        <v>2006</v>
      </c>
      <c r="B8" s="189">
        <v>91</v>
      </c>
      <c r="C8" s="190">
        <v>36</v>
      </c>
      <c r="D8" s="190">
        <v>55</v>
      </c>
      <c r="E8" s="190">
        <v>66</v>
      </c>
      <c r="F8" s="190">
        <v>25</v>
      </c>
      <c r="G8" s="192">
        <v>0</v>
      </c>
      <c r="H8" s="190">
        <v>11</v>
      </c>
      <c r="I8" s="190">
        <v>21</v>
      </c>
      <c r="J8" s="190">
        <v>21</v>
      </c>
      <c r="K8" s="190">
        <v>6</v>
      </c>
      <c r="L8" s="190">
        <v>6</v>
      </c>
      <c r="M8" s="190">
        <v>26</v>
      </c>
    </row>
    <row r="9" spans="1:13" s="182" customFormat="1" ht="13.8">
      <c r="A9" s="183">
        <v>2007</v>
      </c>
      <c r="B9" s="189">
        <v>96</v>
      </c>
      <c r="C9" s="190">
        <v>42</v>
      </c>
      <c r="D9" s="190">
        <v>54</v>
      </c>
      <c r="E9" s="190">
        <v>68</v>
      </c>
      <c r="F9" s="190">
        <v>26</v>
      </c>
      <c r="G9" s="190">
        <v>2</v>
      </c>
      <c r="H9" s="190">
        <v>9</v>
      </c>
      <c r="I9" s="190">
        <v>35</v>
      </c>
      <c r="J9" s="190">
        <v>16</v>
      </c>
      <c r="K9" s="190">
        <v>6</v>
      </c>
      <c r="L9" s="190">
        <v>1</v>
      </c>
      <c r="M9" s="190">
        <v>29</v>
      </c>
    </row>
    <row r="10" spans="1:13" s="182" customFormat="1" ht="13.8">
      <c r="A10" s="183">
        <v>2008</v>
      </c>
      <c r="B10" s="189">
        <v>127</v>
      </c>
      <c r="C10" s="190">
        <v>61</v>
      </c>
      <c r="D10" s="190">
        <v>66</v>
      </c>
      <c r="E10" s="190">
        <v>84</v>
      </c>
      <c r="F10" s="190">
        <v>38</v>
      </c>
      <c r="G10" s="190">
        <v>5</v>
      </c>
      <c r="H10" s="190">
        <v>10</v>
      </c>
      <c r="I10" s="190">
        <v>47</v>
      </c>
      <c r="J10" s="190">
        <v>20</v>
      </c>
      <c r="K10" s="190">
        <v>14</v>
      </c>
      <c r="L10" s="190">
        <v>5</v>
      </c>
      <c r="M10" s="190">
        <v>31</v>
      </c>
    </row>
    <row r="11" spans="1:13" s="182" customFormat="1" ht="13.8">
      <c r="A11" s="183">
        <v>2009</v>
      </c>
      <c r="B11" s="189">
        <v>133</v>
      </c>
      <c r="C11" s="190">
        <v>55</v>
      </c>
      <c r="D11" s="190">
        <v>78</v>
      </c>
      <c r="E11" s="190">
        <v>102</v>
      </c>
      <c r="F11" s="190">
        <v>30</v>
      </c>
      <c r="G11" s="190">
        <v>1</v>
      </c>
      <c r="H11" s="190">
        <v>14</v>
      </c>
      <c r="I11" s="190">
        <v>58</v>
      </c>
      <c r="J11" s="190">
        <v>33</v>
      </c>
      <c r="K11" s="190">
        <v>9</v>
      </c>
      <c r="L11" s="190">
        <v>2</v>
      </c>
      <c r="M11" s="190">
        <v>17</v>
      </c>
    </row>
    <row r="12" spans="1:13" s="182" customFormat="1" ht="13.8">
      <c r="A12" s="183">
        <v>2010</v>
      </c>
      <c r="B12" s="189">
        <v>208</v>
      </c>
      <c r="C12" s="190">
        <f>19+80</f>
        <v>99</v>
      </c>
      <c r="D12" s="190">
        <f>39+70</f>
        <v>109</v>
      </c>
      <c r="E12" s="190">
        <f>36+99</f>
        <v>135</v>
      </c>
      <c r="F12" s="190">
        <f>10+48</f>
        <v>58</v>
      </c>
      <c r="G12" s="190">
        <f>12+3</f>
        <v>15</v>
      </c>
      <c r="H12" s="190">
        <v>12</v>
      </c>
      <c r="I12" s="190">
        <v>89</v>
      </c>
      <c r="J12" s="190">
        <v>48</v>
      </c>
      <c r="K12" s="190">
        <v>11</v>
      </c>
      <c r="L12" s="190">
        <v>32</v>
      </c>
      <c r="M12" s="190">
        <v>16</v>
      </c>
    </row>
    <row r="13" spans="1:13" s="182" customFormat="1" ht="13.8">
      <c r="A13" s="183">
        <v>2011</v>
      </c>
      <c r="B13" s="189">
        <v>223</v>
      </c>
      <c r="C13" s="190">
        <f>10+73</f>
        <v>83</v>
      </c>
      <c r="D13" s="190">
        <f>49+91</f>
        <v>140</v>
      </c>
      <c r="E13" s="190">
        <f>35+115</f>
        <v>150</v>
      </c>
      <c r="F13" s="190">
        <f>18+48</f>
        <v>66</v>
      </c>
      <c r="G13" s="190">
        <f>6+1</f>
        <v>7</v>
      </c>
      <c r="H13" s="190">
        <v>6</v>
      </c>
      <c r="I13" s="190">
        <f>13+59</f>
        <v>72</v>
      </c>
      <c r="J13" s="190">
        <f>18+44</f>
        <v>62</v>
      </c>
      <c r="K13" s="190">
        <v>16</v>
      </c>
      <c r="L13" s="190">
        <v>27</v>
      </c>
      <c r="M13" s="190">
        <v>40</v>
      </c>
    </row>
    <row r="14" spans="1:13" s="182" customFormat="1" ht="13.8">
      <c r="A14" s="183">
        <v>2012</v>
      </c>
      <c r="B14" s="189">
        <v>221</v>
      </c>
      <c r="C14" s="190">
        <v>100</v>
      </c>
      <c r="D14" s="190">
        <v>121</v>
      </c>
      <c r="E14" s="190">
        <v>154</v>
      </c>
      <c r="F14" s="190">
        <v>54</v>
      </c>
      <c r="G14" s="190">
        <v>13</v>
      </c>
      <c r="H14" s="190">
        <v>5</v>
      </c>
      <c r="I14" s="190">
        <v>75</v>
      </c>
      <c r="J14" s="190">
        <v>79</v>
      </c>
      <c r="K14" s="190">
        <v>14</v>
      </c>
      <c r="L14" s="190">
        <v>41</v>
      </c>
      <c r="M14" s="190">
        <v>7</v>
      </c>
    </row>
    <row r="15" spans="1:13" s="182" customFormat="1" ht="13.8">
      <c r="A15" s="183">
        <v>2013</v>
      </c>
      <c r="B15" s="189">
        <v>210</v>
      </c>
      <c r="C15" s="190">
        <v>93</v>
      </c>
      <c r="D15" s="190">
        <v>117</v>
      </c>
      <c r="E15" s="190">
        <v>128</v>
      </c>
      <c r="F15" s="190">
        <v>72</v>
      </c>
      <c r="G15" s="190">
        <v>10</v>
      </c>
      <c r="H15" s="190">
        <v>9</v>
      </c>
      <c r="I15" s="190">
        <v>83</v>
      </c>
      <c r="J15" s="190">
        <v>52</v>
      </c>
      <c r="K15" s="190">
        <v>13</v>
      </c>
      <c r="L15" s="190">
        <v>22</v>
      </c>
      <c r="M15" s="190">
        <v>31</v>
      </c>
    </row>
    <row r="16" spans="1:13" s="182" customFormat="1" ht="13.8">
      <c r="A16" s="183">
        <v>2014</v>
      </c>
      <c r="B16" s="189">
        <v>198</v>
      </c>
      <c r="C16" s="190">
        <v>85</v>
      </c>
      <c r="D16" s="190">
        <v>113</v>
      </c>
      <c r="E16" s="190">
        <v>135</v>
      </c>
      <c r="F16" s="190">
        <v>57</v>
      </c>
      <c r="G16" s="190">
        <v>6</v>
      </c>
      <c r="H16" s="192">
        <v>0</v>
      </c>
      <c r="I16" s="190">
        <v>76</v>
      </c>
      <c r="J16" s="190">
        <v>55</v>
      </c>
      <c r="K16" s="190">
        <v>17</v>
      </c>
      <c r="L16" s="190">
        <v>40</v>
      </c>
      <c r="M16" s="190">
        <v>10</v>
      </c>
    </row>
    <row r="17" spans="1:13" s="182" customFormat="1" ht="13.8">
      <c r="A17" s="183">
        <v>2015</v>
      </c>
      <c r="B17" s="189">
        <v>145</v>
      </c>
      <c r="C17" s="190">
        <v>63</v>
      </c>
      <c r="D17" s="190">
        <v>82</v>
      </c>
      <c r="E17" s="190">
        <v>95</v>
      </c>
      <c r="F17" s="190">
        <v>45</v>
      </c>
      <c r="G17" s="190">
        <v>5</v>
      </c>
      <c r="H17" s="190">
        <v>4</v>
      </c>
      <c r="I17" s="190">
        <v>64</v>
      </c>
      <c r="J17" s="190">
        <v>46</v>
      </c>
      <c r="K17" s="190">
        <v>9</v>
      </c>
      <c r="L17" s="190">
        <v>12</v>
      </c>
      <c r="M17" s="190">
        <v>10</v>
      </c>
    </row>
    <row r="18" spans="1:13" s="182" customFormat="1" ht="13.8">
      <c r="A18" s="183">
        <v>2016</v>
      </c>
      <c r="B18" s="189">
        <v>180</v>
      </c>
      <c r="C18" s="190">
        <v>77</v>
      </c>
      <c r="D18" s="190">
        <v>103</v>
      </c>
      <c r="E18" s="190">
        <v>127</v>
      </c>
      <c r="F18" s="190">
        <v>40</v>
      </c>
      <c r="G18" s="190">
        <v>13</v>
      </c>
      <c r="H18" s="190">
        <v>5</v>
      </c>
      <c r="I18" s="190">
        <v>57</v>
      </c>
      <c r="J18" s="190">
        <v>75</v>
      </c>
      <c r="K18" s="190">
        <v>15</v>
      </c>
      <c r="L18" s="229">
        <v>24</v>
      </c>
      <c r="M18" s="190">
        <v>4</v>
      </c>
    </row>
    <row r="19" spans="1:13" s="182" customFormat="1" ht="13.8">
      <c r="A19" s="183">
        <v>2017</v>
      </c>
      <c r="B19" s="189">
        <v>161</v>
      </c>
      <c r="C19" s="190">
        <v>72</v>
      </c>
      <c r="D19" s="190">
        <v>89</v>
      </c>
      <c r="E19" s="190">
        <v>115</v>
      </c>
      <c r="F19" s="190">
        <v>43</v>
      </c>
      <c r="G19" s="190">
        <v>3</v>
      </c>
      <c r="H19" s="190">
        <v>2</v>
      </c>
      <c r="I19" s="190">
        <v>92</v>
      </c>
      <c r="J19" s="190">
        <v>46</v>
      </c>
      <c r="K19" s="190">
        <v>15</v>
      </c>
      <c r="L19" s="229">
        <v>6</v>
      </c>
      <c r="M19" s="249">
        <v>0</v>
      </c>
    </row>
    <row r="20" spans="1:13" s="182" customFormat="1" ht="13.8">
      <c r="A20" s="183">
        <v>2018</v>
      </c>
      <c r="B20" s="189">
        <v>162</v>
      </c>
      <c r="C20" s="190">
        <v>67</v>
      </c>
      <c r="D20" s="190">
        <v>95</v>
      </c>
      <c r="E20" s="190">
        <v>114</v>
      </c>
      <c r="F20" s="190">
        <v>41</v>
      </c>
      <c r="G20" s="190">
        <v>7</v>
      </c>
      <c r="H20" s="190">
        <v>1</v>
      </c>
      <c r="I20" s="190">
        <v>72</v>
      </c>
      <c r="J20" s="190">
        <v>51</v>
      </c>
      <c r="K20" s="190">
        <v>13</v>
      </c>
      <c r="L20" s="229">
        <v>23</v>
      </c>
      <c r="M20" s="190">
        <v>2</v>
      </c>
    </row>
    <row r="21" spans="1:13" s="182" customFormat="1" ht="13.8">
      <c r="A21" s="183">
        <v>2019</v>
      </c>
      <c r="B21" s="189">
        <v>183</v>
      </c>
      <c r="C21" s="190">
        <v>93</v>
      </c>
      <c r="D21" s="190">
        <v>90</v>
      </c>
      <c r="E21" s="190">
        <v>132</v>
      </c>
      <c r="F21" s="190">
        <v>45</v>
      </c>
      <c r="G21" s="190">
        <v>6</v>
      </c>
      <c r="H21" s="192">
        <v>0</v>
      </c>
      <c r="I21" s="190">
        <v>89</v>
      </c>
      <c r="J21" s="190">
        <v>67</v>
      </c>
      <c r="K21" s="190">
        <v>7</v>
      </c>
      <c r="L21" s="229">
        <v>8</v>
      </c>
      <c r="M21" s="190">
        <v>12</v>
      </c>
    </row>
    <row r="22" spans="1:13">
      <c r="A22" s="47"/>
      <c r="B22" s="47"/>
      <c r="C22" s="47"/>
      <c r="D22" s="47"/>
      <c r="E22" s="47"/>
      <c r="F22" s="47"/>
      <c r="G22" s="47"/>
      <c r="H22" s="47"/>
    </row>
    <row r="23" spans="1:13">
      <c r="A23" s="265" t="s">
        <v>84</v>
      </c>
      <c r="B23" s="265"/>
      <c r="C23" s="265"/>
      <c r="D23" s="265"/>
      <c r="E23" s="265"/>
      <c r="F23" s="265"/>
      <c r="G23" s="265"/>
      <c r="H23" s="47"/>
    </row>
    <row r="24" spans="1:13" ht="16.95" customHeight="1">
      <c r="A24" s="278" t="s">
        <v>190</v>
      </c>
      <c r="B24" s="298"/>
      <c r="C24" s="298"/>
      <c r="D24" s="298"/>
      <c r="E24" s="298"/>
      <c r="F24" s="298"/>
      <c r="G24" s="298"/>
      <c r="H24" s="262"/>
      <c r="I24" s="262"/>
      <c r="J24" s="262"/>
      <c r="K24" s="262"/>
      <c r="L24" s="262"/>
      <c r="M24" s="262"/>
    </row>
  </sheetData>
  <mergeCells count="8">
    <mergeCell ref="A24:M24"/>
    <mergeCell ref="E4:G4"/>
    <mergeCell ref="A23:G23"/>
    <mergeCell ref="A2:G2"/>
    <mergeCell ref="A1:M1"/>
    <mergeCell ref="H4:M4"/>
    <mergeCell ref="A3:M3"/>
    <mergeCell ref="B4:B5"/>
  </mergeCells>
  <phoneticPr fontId="3" type="noConversion"/>
  <pageMargins left="0.78740157499999996" right="0.78740157499999996" top="0.984251969" bottom="0.984251969" header="0.4921259845" footer="0.4921259845"/>
  <pageSetup paperSize="9" scale="72"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0"/>
  <sheetViews>
    <sheetView zoomScaleNormal="100" workbookViewId="0">
      <selection activeCell="H28" sqref="H28"/>
    </sheetView>
  </sheetViews>
  <sheetFormatPr baseColWidth="10" defaultRowHeight="13.2"/>
  <cols>
    <col min="1" max="1" width="13.6640625" customWidth="1"/>
    <col min="2" max="2" width="5.5546875" bestFit="1" customWidth="1"/>
    <col min="3" max="5" width="13.6640625" customWidth="1"/>
    <col min="6" max="6" width="18.6640625" customWidth="1"/>
    <col min="7" max="9" width="13.6640625" customWidth="1"/>
  </cols>
  <sheetData>
    <row r="1" spans="1:9" ht="15.6">
      <c r="A1" s="261" t="s">
        <v>191</v>
      </c>
      <c r="B1" s="262"/>
      <c r="C1" s="262"/>
      <c r="D1" s="262"/>
      <c r="E1" s="262"/>
      <c r="F1" s="262"/>
      <c r="G1" s="262"/>
      <c r="H1" s="262"/>
      <c r="I1" s="262"/>
    </row>
    <row r="2" spans="1:9">
      <c r="A2" s="267" t="s">
        <v>264</v>
      </c>
      <c r="B2" s="267"/>
      <c r="C2" s="267"/>
      <c r="D2" s="267"/>
      <c r="E2" s="267"/>
      <c r="F2" s="267"/>
      <c r="G2" s="267"/>
      <c r="H2" s="267"/>
      <c r="I2" s="267"/>
    </row>
    <row r="3" spans="1:9">
      <c r="B3" s="7"/>
      <c r="C3" s="10"/>
      <c r="D3" s="10"/>
      <c r="E3" s="10"/>
      <c r="F3" s="10"/>
      <c r="I3" s="1" t="s">
        <v>102</v>
      </c>
    </row>
    <row r="4" spans="1:9" ht="52.8">
      <c r="A4" s="5"/>
      <c r="B4" s="60" t="s">
        <v>2</v>
      </c>
      <c r="C4" s="69" t="s">
        <v>121</v>
      </c>
      <c r="D4" s="69" t="s">
        <v>122</v>
      </c>
      <c r="E4" s="69" t="s">
        <v>135</v>
      </c>
      <c r="F4" s="69" t="s">
        <v>123</v>
      </c>
      <c r="G4" s="70" t="s">
        <v>124</v>
      </c>
      <c r="H4" s="70" t="s">
        <v>83</v>
      </c>
      <c r="I4" s="70" t="s">
        <v>18</v>
      </c>
    </row>
    <row r="5" spans="1:9">
      <c r="A5" s="160">
        <v>2005</v>
      </c>
      <c r="B5" s="29">
        <v>333</v>
      </c>
      <c r="C5" s="4">
        <v>18</v>
      </c>
      <c r="D5" s="4">
        <v>10</v>
      </c>
      <c r="E5" s="4">
        <v>87</v>
      </c>
      <c r="F5" s="4">
        <v>104</v>
      </c>
      <c r="G5" s="4">
        <v>30</v>
      </c>
      <c r="H5" s="4">
        <v>20</v>
      </c>
      <c r="I5" s="4">
        <v>64</v>
      </c>
    </row>
    <row r="6" spans="1:9">
      <c r="A6" s="42">
        <v>2006</v>
      </c>
      <c r="B6" s="30">
        <v>330</v>
      </c>
      <c r="C6">
        <v>17</v>
      </c>
      <c r="D6">
        <v>9</v>
      </c>
      <c r="E6">
        <v>99</v>
      </c>
      <c r="F6">
        <v>87</v>
      </c>
      <c r="G6">
        <v>25</v>
      </c>
      <c r="H6">
        <v>29</v>
      </c>
      <c r="I6">
        <v>64</v>
      </c>
    </row>
    <row r="7" spans="1:9">
      <c r="A7" s="42">
        <v>2007</v>
      </c>
      <c r="B7" s="30">
        <v>311</v>
      </c>
      <c r="C7">
        <v>20</v>
      </c>
      <c r="D7">
        <v>4</v>
      </c>
      <c r="E7">
        <v>89</v>
      </c>
      <c r="F7">
        <v>84</v>
      </c>
      <c r="G7">
        <v>42</v>
      </c>
      <c r="H7">
        <v>11</v>
      </c>
      <c r="I7">
        <v>61</v>
      </c>
    </row>
    <row r="8" spans="1:9">
      <c r="A8" s="42">
        <v>2008</v>
      </c>
      <c r="B8" s="30">
        <v>331</v>
      </c>
      <c r="C8">
        <v>27</v>
      </c>
      <c r="D8">
        <v>14</v>
      </c>
      <c r="E8">
        <v>78</v>
      </c>
      <c r="F8">
        <v>84</v>
      </c>
      <c r="G8">
        <v>36</v>
      </c>
      <c r="H8">
        <v>20</v>
      </c>
      <c r="I8">
        <v>72</v>
      </c>
    </row>
    <row r="9" spans="1:9">
      <c r="A9" s="42">
        <v>2009</v>
      </c>
      <c r="B9" s="30">
        <v>355</v>
      </c>
      <c r="C9">
        <v>17</v>
      </c>
      <c r="D9">
        <v>8</v>
      </c>
      <c r="E9">
        <v>96</v>
      </c>
      <c r="F9">
        <v>95</v>
      </c>
      <c r="G9">
        <v>40</v>
      </c>
      <c r="H9">
        <v>20</v>
      </c>
      <c r="I9">
        <v>79</v>
      </c>
    </row>
    <row r="10" spans="1:9">
      <c r="A10" s="42">
        <v>2010</v>
      </c>
      <c r="B10" s="30">
        <v>309</v>
      </c>
      <c r="C10">
        <v>14</v>
      </c>
      <c r="D10">
        <v>13</v>
      </c>
      <c r="E10">
        <v>86</v>
      </c>
      <c r="F10">
        <v>81</v>
      </c>
      <c r="G10">
        <v>28</v>
      </c>
      <c r="H10">
        <v>14</v>
      </c>
      <c r="I10">
        <v>73</v>
      </c>
    </row>
    <row r="11" spans="1:9">
      <c r="A11" s="42">
        <v>2011</v>
      </c>
      <c r="B11" s="30">
        <v>362</v>
      </c>
      <c r="C11">
        <v>18</v>
      </c>
      <c r="D11">
        <v>7</v>
      </c>
      <c r="E11">
        <v>105</v>
      </c>
      <c r="F11">
        <v>89</v>
      </c>
      <c r="G11">
        <v>44</v>
      </c>
      <c r="H11">
        <v>21</v>
      </c>
      <c r="I11">
        <v>78</v>
      </c>
    </row>
    <row r="12" spans="1:9">
      <c r="A12" s="101">
        <v>2012</v>
      </c>
      <c r="B12" s="108">
        <v>348</v>
      </c>
      <c r="C12">
        <v>18</v>
      </c>
      <c r="D12">
        <v>5</v>
      </c>
      <c r="E12">
        <v>111</v>
      </c>
      <c r="F12">
        <v>83</v>
      </c>
      <c r="G12">
        <v>45</v>
      </c>
      <c r="H12">
        <v>20</v>
      </c>
      <c r="I12">
        <f>B12-SUM(C12:H12)</f>
        <v>66</v>
      </c>
    </row>
    <row r="13" spans="1:9">
      <c r="A13" s="101">
        <v>2013</v>
      </c>
      <c r="B13" s="108">
        <v>334</v>
      </c>
      <c r="C13">
        <v>15</v>
      </c>
      <c r="D13">
        <v>7</v>
      </c>
      <c r="E13">
        <v>105</v>
      </c>
      <c r="F13">
        <v>80</v>
      </c>
      <c r="G13">
        <v>33</v>
      </c>
      <c r="H13">
        <v>19</v>
      </c>
      <c r="I13">
        <f>B13-SUM(C13:H13)</f>
        <v>75</v>
      </c>
    </row>
    <row r="14" spans="1:9">
      <c r="A14" s="101">
        <v>2014</v>
      </c>
      <c r="B14" s="108">
        <v>347</v>
      </c>
      <c r="C14">
        <v>16</v>
      </c>
      <c r="D14">
        <v>10</v>
      </c>
      <c r="E14">
        <v>103</v>
      </c>
      <c r="F14">
        <v>79</v>
      </c>
      <c r="G14">
        <v>31</v>
      </c>
      <c r="H14">
        <v>19</v>
      </c>
      <c r="I14">
        <f>18+5+5+10+4+3+3+2+4+5+11+1+1+17</f>
        <v>89</v>
      </c>
    </row>
    <row r="15" spans="1:9">
      <c r="A15" s="101">
        <v>2015</v>
      </c>
      <c r="B15" s="108">
        <v>355</v>
      </c>
      <c r="C15">
        <v>23</v>
      </c>
      <c r="D15">
        <v>5</v>
      </c>
      <c r="E15">
        <v>99</v>
      </c>
      <c r="F15">
        <v>85</v>
      </c>
      <c r="G15">
        <v>44</v>
      </c>
      <c r="H15">
        <v>18</v>
      </c>
      <c r="I15">
        <v>81</v>
      </c>
    </row>
    <row r="16" spans="1:9">
      <c r="A16" s="101">
        <v>2016</v>
      </c>
      <c r="B16" s="108">
        <v>346</v>
      </c>
      <c r="C16">
        <v>20</v>
      </c>
      <c r="D16">
        <v>12</v>
      </c>
      <c r="E16">
        <v>93</v>
      </c>
      <c r="F16">
        <v>78</v>
      </c>
      <c r="G16">
        <v>46</v>
      </c>
      <c r="H16">
        <v>13</v>
      </c>
      <c r="I16">
        <v>84</v>
      </c>
    </row>
    <row r="17" spans="1:9">
      <c r="A17" s="101">
        <v>2017</v>
      </c>
      <c r="B17" s="108">
        <v>337</v>
      </c>
      <c r="C17">
        <v>21</v>
      </c>
      <c r="D17">
        <v>8</v>
      </c>
      <c r="E17">
        <v>106</v>
      </c>
      <c r="F17">
        <v>82</v>
      </c>
      <c r="G17">
        <v>35</v>
      </c>
      <c r="H17">
        <v>13</v>
      </c>
      <c r="I17">
        <v>72</v>
      </c>
    </row>
    <row r="18" spans="1:9">
      <c r="A18" s="101">
        <v>2018</v>
      </c>
      <c r="B18" s="108">
        <v>326</v>
      </c>
      <c r="C18">
        <v>23</v>
      </c>
      <c r="D18">
        <v>11</v>
      </c>
      <c r="E18">
        <v>98</v>
      </c>
      <c r="F18">
        <v>79</v>
      </c>
      <c r="G18">
        <v>29</v>
      </c>
      <c r="H18">
        <v>20</v>
      </c>
      <c r="I18">
        <v>66</v>
      </c>
    </row>
    <row r="19" spans="1:9">
      <c r="A19" s="101">
        <v>2019</v>
      </c>
      <c r="B19" s="108">
        <v>324</v>
      </c>
      <c r="C19">
        <v>22</v>
      </c>
      <c r="D19">
        <v>12</v>
      </c>
      <c r="E19">
        <v>89</v>
      </c>
      <c r="F19">
        <v>70</v>
      </c>
      <c r="G19">
        <v>44</v>
      </c>
      <c r="H19">
        <v>15</v>
      </c>
      <c r="I19">
        <v>72</v>
      </c>
    </row>
    <row r="20" spans="1:9">
      <c r="A20" s="101">
        <v>2020</v>
      </c>
      <c r="B20" s="108">
        <v>320</v>
      </c>
      <c r="C20">
        <v>25</v>
      </c>
      <c r="D20">
        <v>6</v>
      </c>
      <c r="E20">
        <v>98</v>
      </c>
      <c r="F20">
        <v>79</v>
      </c>
      <c r="G20">
        <v>35</v>
      </c>
      <c r="H20">
        <v>16</v>
      </c>
      <c r="I20">
        <v>61</v>
      </c>
    </row>
  </sheetData>
  <mergeCells count="2">
    <mergeCell ref="A1:I1"/>
    <mergeCell ref="A2:I2"/>
  </mergeCells>
  <phoneticPr fontId="3" type="noConversion"/>
  <pageMargins left="0.78740157499999996" right="0.78740157499999996" top="0.984251969" bottom="0.984251969" header="0.4921259845" footer="0.4921259845"/>
  <pageSetup paperSize="9" scale="72"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1"/>
  <sheetViews>
    <sheetView workbookViewId="0">
      <selection activeCell="A22" sqref="A22"/>
    </sheetView>
  </sheetViews>
  <sheetFormatPr baseColWidth="10" defaultRowHeight="13.2"/>
  <cols>
    <col min="1" max="1" width="10.6640625" customWidth="1"/>
    <col min="2" max="2" width="5.5546875" bestFit="1" customWidth="1"/>
    <col min="3" max="4" width="12.6640625" customWidth="1"/>
    <col min="5" max="5" width="11.109375" customWidth="1"/>
    <col min="6" max="7" width="12.6640625" customWidth="1"/>
    <col min="8" max="8" width="29" customWidth="1"/>
  </cols>
  <sheetData>
    <row r="1" spans="1:8" ht="30.75" customHeight="1">
      <c r="A1" s="310" t="s">
        <v>47</v>
      </c>
      <c r="B1" s="310"/>
      <c r="C1" s="310"/>
      <c r="D1" s="310"/>
      <c r="E1" s="310"/>
      <c r="F1" s="310"/>
      <c r="G1" s="310"/>
      <c r="H1" s="310"/>
    </row>
    <row r="2" spans="1:8">
      <c r="A2" s="267" t="s">
        <v>264</v>
      </c>
      <c r="B2" s="267"/>
      <c r="C2" s="267"/>
      <c r="D2" s="267"/>
      <c r="E2" s="267"/>
      <c r="F2" s="267"/>
      <c r="G2" s="267"/>
      <c r="H2" s="45"/>
    </row>
    <row r="3" spans="1:8">
      <c r="A3" s="45"/>
      <c r="B3" s="46"/>
      <c r="C3" s="46"/>
      <c r="D3" s="47"/>
      <c r="E3" s="47"/>
      <c r="F3" s="47"/>
      <c r="G3" s="62" t="s">
        <v>98</v>
      </c>
      <c r="H3" s="74"/>
    </row>
    <row r="4" spans="1:8">
      <c r="A4" s="74"/>
      <c r="B4" s="77" t="s">
        <v>2</v>
      </c>
      <c r="C4" s="77"/>
      <c r="D4" s="80"/>
      <c r="E4" s="301" t="s">
        <v>46</v>
      </c>
      <c r="F4" s="301"/>
      <c r="G4" s="301"/>
      <c r="H4" s="47"/>
    </row>
    <row r="5" spans="1:8">
      <c r="A5" s="79"/>
      <c r="B5" s="51"/>
      <c r="C5" s="55" t="s">
        <v>4</v>
      </c>
      <c r="D5" s="55" t="s">
        <v>3</v>
      </c>
      <c r="E5" s="55" t="s">
        <v>44</v>
      </c>
      <c r="F5" s="55" t="s">
        <v>81</v>
      </c>
      <c r="G5" s="55" t="s">
        <v>45</v>
      </c>
      <c r="H5" s="47"/>
    </row>
    <row r="6" spans="1:8">
      <c r="A6" s="185">
        <v>2005</v>
      </c>
      <c r="B6" s="49">
        <v>333</v>
      </c>
      <c r="C6" s="50">
        <v>134</v>
      </c>
      <c r="D6" s="50">
        <v>199</v>
      </c>
      <c r="E6" s="48" t="s">
        <v>54</v>
      </c>
      <c r="F6" s="48" t="s">
        <v>54</v>
      </c>
      <c r="G6" s="48" t="s">
        <v>54</v>
      </c>
      <c r="H6" s="47"/>
    </row>
    <row r="7" spans="1:8">
      <c r="A7" s="44">
        <v>2006</v>
      </c>
      <c r="B7" s="52">
        <v>330</v>
      </c>
      <c r="C7" s="79">
        <v>130</v>
      </c>
      <c r="D7" s="79">
        <v>200</v>
      </c>
      <c r="E7" s="111" t="s">
        <v>54</v>
      </c>
      <c r="F7" s="111" t="s">
        <v>54</v>
      </c>
      <c r="G7" s="111" t="s">
        <v>54</v>
      </c>
      <c r="H7" s="47"/>
    </row>
    <row r="8" spans="1:8">
      <c r="A8" s="44">
        <v>2007</v>
      </c>
      <c r="B8" s="52">
        <v>311</v>
      </c>
      <c r="C8" s="79">
        <v>111</v>
      </c>
      <c r="D8" s="79">
        <v>200</v>
      </c>
      <c r="E8" s="111" t="s">
        <v>54</v>
      </c>
      <c r="F8" s="111" t="s">
        <v>54</v>
      </c>
      <c r="G8" s="111" t="s">
        <v>54</v>
      </c>
      <c r="H8" s="47"/>
    </row>
    <row r="9" spans="1:8">
      <c r="A9" s="44">
        <v>2008</v>
      </c>
      <c r="B9" s="52">
        <v>331</v>
      </c>
      <c r="C9" s="79">
        <v>124</v>
      </c>
      <c r="D9" s="79">
        <v>207</v>
      </c>
      <c r="E9" s="111" t="s">
        <v>54</v>
      </c>
      <c r="F9" s="111" t="s">
        <v>54</v>
      </c>
      <c r="G9" s="111" t="s">
        <v>54</v>
      </c>
      <c r="H9" s="47"/>
    </row>
    <row r="10" spans="1:8">
      <c r="A10" s="44">
        <v>2009</v>
      </c>
      <c r="B10" s="52">
        <v>355</v>
      </c>
      <c r="C10" s="79">
        <v>139</v>
      </c>
      <c r="D10" s="79">
        <v>216</v>
      </c>
      <c r="E10" s="111" t="s">
        <v>54</v>
      </c>
      <c r="F10" s="111" t="s">
        <v>54</v>
      </c>
      <c r="G10" s="111" t="s">
        <v>54</v>
      </c>
      <c r="H10" s="47"/>
    </row>
    <row r="11" spans="1:8">
      <c r="A11" s="44">
        <v>2010</v>
      </c>
      <c r="B11" s="52">
        <v>309</v>
      </c>
      <c r="C11" s="79">
        <v>119</v>
      </c>
      <c r="D11" s="79">
        <v>190</v>
      </c>
      <c r="E11" s="79">
        <v>175</v>
      </c>
      <c r="F11" s="79">
        <v>61</v>
      </c>
      <c r="G11" s="79">
        <v>73</v>
      </c>
      <c r="H11" s="47"/>
    </row>
    <row r="12" spans="1:8">
      <c r="A12" s="101">
        <v>2011</v>
      </c>
      <c r="B12" s="108">
        <v>362</v>
      </c>
      <c r="C12" s="109">
        <v>159</v>
      </c>
      <c r="D12" s="109">
        <v>203</v>
      </c>
      <c r="E12">
        <v>198</v>
      </c>
      <c r="F12">
        <v>58</v>
      </c>
      <c r="G12">
        <v>106</v>
      </c>
    </row>
    <row r="13" spans="1:8">
      <c r="A13" s="101">
        <v>2012</v>
      </c>
      <c r="B13" s="108">
        <v>348</v>
      </c>
      <c r="C13" s="109">
        <v>136</v>
      </c>
      <c r="D13" s="109">
        <v>212</v>
      </c>
      <c r="E13">
        <v>193</v>
      </c>
      <c r="F13">
        <v>103</v>
      </c>
      <c r="G13">
        <v>52</v>
      </c>
    </row>
    <row r="14" spans="1:8">
      <c r="A14" s="101">
        <v>2013</v>
      </c>
      <c r="B14" s="108">
        <v>334</v>
      </c>
      <c r="C14" s="109">
        <v>127</v>
      </c>
      <c r="D14" s="109">
        <v>207</v>
      </c>
      <c r="E14">
        <v>206</v>
      </c>
      <c r="F14">
        <v>83</v>
      </c>
      <c r="G14">
        <v>45</v>
      </c>
    </row>
    <row r="15" spans="1:8">
      <c r="A15" s="101">
        <v>2014</v>
      </c>
      <c r="B15" s="108">
        <v>347</v>
      </c>
      <c r="C15" s="109">
        <v>137</v>
      </c>
      <c r="D15" s="109">
        <v>210</v>
      </c>
      <c r="E15">
        <v>179</v>
      </c>
      <c r="F15">
        <v>110</v>
      </c>
      <c r="G15">
        <v>58</v>
      </c>
    </row>
    <row r="16" spans="1:8">
      <c r="A16" s="101">
        <v>2015</v>
      </c>
      <c r="B16" s="108">
        <v>355</v>
      </c>
      <c r="C16" s="109">
        <v>146</v>
      </c>
      <c r="D16" s="109">
        <v>209</v>
      </c>
      <c r="E16">
        <v>194</v>
      </c>
      <c r="F16">
        <v>115</v>
      </c>
      <c r="G16">
        <v>46</v>
      </c>
    </row>
    <row r="17" spans="1:7">
      <c r="A17" s="101">
        <v>2016</v>
      </c>
      <c r="B17" s="108">
        <v>346</v>
      </c>
      <c r="C17" s="109">
        <v>134</v>
      </c>
      <c r="D17" s="109">
        <v>212</v>
      </c>
      <c r="E17">
        <v>185</v>
      </c>
      <c r="F17">
        <v>111</v>
      </c>
      <c r="G17">
        <v>50</v>
      </c>
    </row>
    <row r="18" spans="1:7">
      <c r="A18" s="101">
        <v>2017</v>
      </c>
      <c r="B18" s="108">
        <v>337</v>
      </c>
      <c r="C18">
        <v>128</v>
      </c>
      <c r="D18">
        <v>209</v>
      </c>
      <c r="E18">
        <v>171</v>
      </c>
      <c r="F18">
        <v>102</v>
      </c>
      <c r="G18">
        <v>64</v>
      </c>
    </row>
    <row r="19" spans="1:7">
      <c r="A19" s="101">
        <v>2018</v>
      </c>
      <c r="B19" s="108">
        <v>326</v>
      </c>
      <c r="C19">
        <v>138</v>
      </c>
      <c r="D19">
        <v>188</v>
      </c>
      <c r="E19">
        <v>171</v>
      </c>
      <c r="F19">
        <v>102</v>
      </c>
      <c r="G19">
        <v>53</v>
      </c>
    </row>
    <row r="20" spans="1:7">
      <c r="A20" s="101">
        <v>2019</v>
      </c>
      <c r="B20" s="108">
        <v>324</v>
      </c>
      <c r="C20">
        <v>130</v>
      </c>
      <c r="D20">
        <v>194</v>
      </c>
      <c r="E20">
        <v>192</v>
      </c>
      <c r="F20">
        <v>84</v>
      </c>
      <c r="G20">
        <v>48</v>
      </c>
    </row>
    <row r="21" spans="1:7">
      <c r="A21" s="101">
        <v>2020</v>
      </c>
      <c r="B21" s="108">
        <v>320</v>
      </c>
      <c r="C21">
        <v>135</v>
      </c>
      <c r="D21">
        <v>185</v>
      </c>
      <c r="E21">
        <v>177</v>
      </c>
      <c r="F21">
        <v>99</v>
      </c>
      <c r="G21">
        <v>44</v>
      </c>
    </row>
  </sheetData>
  <mergeCells count="3">
    <mergeCell ref="E4:G4"/>
    <mergeCell ref="A2:G2"/>
    <mergeCell ref="A1:H1"/>
  </mergeCells>
  <phoneticPr fontId="3" type="noConversion"/>
  <pageMargins left="0.78740157499999996" right="0.78740157499999996" top="0.984251969" bottom="0.984251969" header="0.4921259845" footer="0.4921259845"/>
  <pageSetup paperSize="9" scale="81"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28"/>
  <sheetViews>
    <sheetView zoomScaleNormal="100" workbookViewId="0">
      <selection activeCell="A4" sqref="A4"/>
    </sheetView>
  </sheetViews>
  <sheetFormatPr baseColWidth="10" defaultRowHeight="13.2"/>
  <cols>
    <col min="1" max="1" width="8.6640625" customWidth="1"/>
    <col min="2" max="2" width="5.5546875" bestFit="1" customWidth="1"/>
    <col min="3" max="5" width="8.6640625" customWidth="1"/>
    <col min="6" max="6" width="5.5546875" bestFit="1" customWidth="1"/>
    <col min="7" max="14" width="8.6640625" customWidth="1"/>
  </cols>
  <sheetData>
    <row r="1" spans="1:14" ht="15.6">
      <c r="A1" s="259" t="s">
        <v>32</v>
      </c>
      <c r="B1" s="259"/>
      <c r="C1" s="259"/>
      <c r="D1" s="259"/>
      <c r="E1" s="259"/>
      <c r="F1" s="259"/>
      <c r="G1" s="259"/>
      <c r="H1" s="259"/>
      <c r="I1" s="259"/>
      <c r="J1" s="259"/>
      <c r="K1" s="259"/>
      <c r="L1" s="259"/>
      <c r="M1" s="259"/>
      <c r="N1" s="259"/>
    </row>
    <row r="2" spans="1:14" ht="15.6">
      <c r="A2" s="261" t="s">
        <v>26</v>
      </c>
      <c r="B2" s="261"/>
      <c r="C2" s="261"/>
      <c r="D2" s="261"/>
      <c r="E2" s="262"/>
      <c r="F2" s="262"/>
      <c r="G2" s="262"/>
      <c r="H2" s="262"/>
      <c r="I2" s="262"/>
      <c r="J2" s="262"/>
      <c r="K2" s="262"/>
      <c r="L2" s="262"/>
      <c r="M2" s="262"/>
      <c r="N2" s="262"/>
    </row>
    <row r="3" spans="1:14">
      <c r="A3" s="267" t="s">
        <v>267</v>
      </c>
      <c r="B3" s="267"/>
      <c r="C3" s="267"/>
      <c r="D3" s="267"/>
      <c r="E3" s="267"/>
      <c r="F3" s="267"/>
      <c r="G3" s="267"/>
      <c r="H3" s="267"/>
      <c r="I3" s="267"/>
      <c r="J3" s="267"/>
      <c r="K3" s="267"/>
      <c r="L3" s="267"/>
      <c r="M3" s="267"/>
      <c r="N3" s="267"/>
    </row>
    <row r="4" spans="1:14">
      <c r="L4" s="283" t="s">
        <v>99</v>
      </c>
      <c r="M4" s="283"/>
      <c r="N4" s="283"/>
    </row>
    <row r="5" spans="1:14" ht="12.75" customHeight="1">
      <c r="B5" s="312" t="s">
        <v>27</v>
      </c>
      <c r="C5" s="312"/>
      <c r="D5" s="312"/>
      <c r="E5" s="314" t="s">
        <v>125</v>
      </c>
      <c r="F5" s="313" t="s">
        <v>28</v>
      </c>
      <c r="G5" s="313"/>
      <c r="H5" s="313"/>
      <c r="I5" s="313" t="s">
        <v>101</v>
      </c>
      <c r="J5" s="313"/>
      <c r="K5" s="313"/>
      <c r="L5" s="313" t="s">
        <v>29</v>
      </c>
      <c r="M5" s="313"/>
      <c r="N5" s="313"/>
    </row>
    <row r="6" spans="1:14">
      <c r="A6" s="5"/>
      <c r="B6" s="2" t="s">
        <v>2</v>
      </c>
      <c r="C6" s="16" t="s">
        <v>31</v>
      </c>
      <c r="D6" s="16" t="s">
        <v>30</v>
      </c>
      <c r="E6" s="315"/>
      <c r="F6" s="17" t="s">
        <v>2</v>
      </c>
      <c r="G6" s="16" t="s">
        <v>31</v>
      </c>
      <c r="H6" s="16" t="s">
        <v>30</v>
      </c>
      <c r="I6" s="16" t="s">
        <v>2</v>
      </c>
      <c r="J6" s="16" t="s">
        <v>31</v>
      </c>
      <c r="K6" s="16" t="s">
        <v>30</v>
      </c>
      <c r="L6" s="16" t="s">
        <v>2</v>
      </c>
      <c r="M6" s="16" t="s">
        <v>31</v>
      </c>
      <c r="N6" s="16" t="s">
        <v>30</v>
      </c>
    </row>
    <row r="7" spans="1:14">
      <c r="A7" s="160">
        <v>2002</v>
      </c>
      <c r="B7" s="11">
        <v>425</v>
      </c>
      <c r="C7" s="38">
        <v>214</v>
      </c>
      <c r="D7" s="38">
        <v>211</v>
      </c>
      <c r="E7" s="38"/>
      <c r="F7" s="38">
        <v>110</v>
      </c>
      <c r="G7" s="38">
        <v>53</v>
      </c>
      <c r="H7" s="38">
        <v>57</v>
      </c>
      <c r="I7" s="38">
        <v>200</v>
      </c>
      <c r="J7" s="38">
        <v>99</v>
      </c>
      <c r="K7" s="38">
        <v>101</v>
      </c>
      <c r="L7" s="38">
        <v>115</v>
      </c>
      <c r="M7" s="38">
        <v>62</v>
      </c>
      <c r="N7" s="38">
        <v>53</v>
      </c>
    </row>
    <row r="8" spans="1:14" s="5" customFormat="1">
      <c r="A8" s="61">
        <v>2003</v>
      </c>
      <c r="B8" s="32">
        <v>387</v>
      </c>
      <c r="C8" s="39">
        <v>193</v>
      </c>
      <c r="D8" s="39">
        <v>194</v>
      </c>
      <c r="E8" s="39"/>
      <c r="F8" s="39">
        <v>115</v>
      </c>
      <c r="G8" s="39">
        <v>53</v>
      </c>
      <c r="H8" s="39">
        <v>62</v>
      </c>
      <c r="I8" s="39">
        <v>181</v>
      </c>
      <c r="J8" s="39">
        <v>98</v>
      </c>
      <c r="K8" s="39">
        <v>83</v>
      </c>
      <c r="L8" s="39">
        <v>91</v>
      </c>
      <c r="M8" s="39">
        <v>42</v>
      </c>
      <c r="N8" s="39">
        <v>49</v>
      </c>
    </row>
    <row r="9" spans="1:14" s="5" customFormat="1">
      <c r="A9" s="61">
        <v>2004</v>
      </c>
      <c r="B9" s="12">
        <v>402</v>
      </c>
      <c r="C9" s="39">
        <v>205</v>
      </c>
      <c r="D9" s="39">
        <v>197</v>
      </c>
      <c r="E9" s="39"/>
      <c r="F9" s="39">
        <v>114</v>
      </c>
      <c r="G9" s="39">
        <v>49</v>
      </c>
      <c r="H9" s="39">
        <v>65</v>
      </c>
      <c r="I9" s="39">
        <v>201</v>
      </c>
      <c r="J9" s="39">
        <v>100</v>
      </c>
      <c r="K9" s="39">
        <v>101</v>
      </c>
      <c r="L9" s="39">
        <v>87</v>
      </c>
      <c r="M9" s="39">
        <v>56</v>
      </c>
      <c r="N9" s="39">
        <v>31</v>
      </c>
    </row>
    <row r="10" spans="1:14" s="5" customFormat="1">
      <c r="A10" s="61">
        <v>2005</v>
      </c>
      <c r="B10" s="12">
        <v>413</v>
      </c>
      <c r="C10" s="39">
        <v>208</v>
      </c>
      <c r="D10" s="39">
        <v>205</v>
      </c>
      <c r="E10" s="39"/>
      <c r="F10" s="39">
        <v>115</v>
      </c>
      <c r="G10" s="39">
        <v>55</v>
      </c>
      <c r="H10" s="39">
        <v>60</v>
      </c>
      <c r="I10" s="39">
        <v>202</v>
      </c>
      <c r="J10" s="39">
        <v>95</v>
      </c>
      <c r="K10" s="39">
        <v>107</v>
      </c>
      <c r="L10" s="39">
        <v>96</v>
      </c>
      <c r="M10" s="39">
        <v>58</v>
      </c>
      <c r="N10" s="39">
        <v>38</v>
      </c>
    </row>
    <row r="11" spans="1:14" s="5" customFormat="1">
      <c r="A11" s="61">
        <v>2006</v>
      </c>
      <c r="B11" s="12">
        <v>384</v>
      </c>
      <c r="C11" s="39">
        <v>196</v>
      </c>
      <c r="D11" s="39">
        <v>188</v>
      </c>
      <c r="E11" s="39"/>
      <c r="F11" s="39">
        <v>109</v>
      </c>
      <c r="G11" s="39">
        <v>59</v>
      </c>
      <c r="H11" s="39">
        <v>50</v>
      </c>
      <c r="I11" s="39">
        <v>176</v>
      </c>
      <c r="J11" s="39">
        <v>85</v>
      </c>
      <c r="K11" s="39">
        <v>91</v>
      </c>
      <c r="L11" s="39">
        <v>99</v>
      </c>
      <c r="M11" s="39">
        <v>52</v>
      </c>
      <c r="N11" s="39">
        <v>47</v>
      </c>
    </row>
    <row r="12" spans="1:14">
      <c r="A12" s="61">
        <v>2007</v>
      </c>
      <c r="B12" s="12">
        <v>430</v>
      </c>
      <c r="C12" s="35">
        <v>216</v>
      </c>
      <c r="D12" s="35">
        <v>214</v>
      </c>
      <c r="E12" s="35"/>
      <c r="F12" s="35">
        <v>106</v>
      </c>
      <c r="G12" s="35">
        <v>57</v>
      </c>
      <c r="H12" s="35">
        <v>49</v>
      </c>
      <c r="I12" s="35">
        <v>217</v>
      </c>
      <c r="J12" s="35">
        <v>104</v>
      </c>
      <c r="K12" s="35">
        <v>113</v>
      </c>
      <c r="L12" s="35">
        <v>107</v>
      </c>
      <c r="M12" s="35">
        <v>55</v>
      </c>
      <c r="N12" s="35">
        <v>52</v>
      </c>
    </row>
    <row r="13" spans="1:14">
      <c r="A13" s="61">
        <v>2008</v>
      </c>
      <c r="B13" s="12">
        <v>411</v>
      </c>
      <c r="C13" s="35">
        <v>200</v>
      </c>
      <c r="D13" s="35">
        <v>211</v>
      </c>
      <c r="E13" s="35"/>
      <c r="F13" s="35">
        <v>105</v>
      </c>
      <c r="G13" s="35">
        <v>56</v>
      </c>
      <c r="H13" s="35">
        <v>49</v>
      </c>
      <c r="I13" s="35">
        <v>209</v>
      </c>
      <c r="J13" s="35">
        <v>96</v>
      </c>
      <c r="K13" s="35">
        <v>113</v>
      </c>
      <c r="L13" s="35">
        <v>97</v>
      </c>
      <c r="M13" s="35">
        <v>48</v>
      </c>
      <c r="N13" s="35">
        <v>49</v>
      </c>
    </row>
    <row r="14" spans="1:14">
      <c r="A14" s="61">
        <v>2009</v>
      </c>
      <c r="B14" s="12">
        <v>392</v>
      </c>
      <c r="C14" s="35">
        <v>203</v>
      </c>
      <c r="D14" s="35">
        <v>189</v>
      </c>
      <c r="E14" s="35"/>
      <c r="F14" s="35">
        <v>94</v>
      </c>
      <c r="G14" s="35">
        <v>49</v>
      </c>
      <c r="H14" s="35">
        <v>45</v>
      </c>
      <c r="I14" s="35">
        <v>215</v>
      </c>
      <c r="J14" s="35">
        <v>109</v>
      </c>
      <c r="K14" s="35">
        <v>106</v>
      </c>
      <c r="L14" s="35">
        <v>83</v>
      </c>
      <c r="M14" s="35">
        <v>45</v>
      </c>
      <c r="N14" s="35">
        <v>38</v>
      </c>
    </row>
    <row r="15" spans="1:14">
      <c r="A15" s="61">
        <v>2010</v>
      </c>
      <c r="B15" s="12">
        <v>405</v>
      </c>
      <c r="C15" s="35">
        <v>214</v>
      </c>
      <c r="D15" s="35">
        <v>191</v>
      </c>
      <c r="E15" s="35"/>
      <c r="F15" s="35">
        <v>96</v>
      </c>
      <c r="G15" s="35">
        <v>43</v>
      </c>
      <c r="H15" s="35">
        <v>53</v>
      </c>
      <c r="I15" s="35">
        <v>218</v>
      </c>
      <c r="J15" s="35">
        <v>124</v>
      </c>
      <c r="K15" s="35">
        <v>94</v>
      </c>
      <c r="L15" s="35">
        <v>91</v>
      </c>
      <c r="M15" s="35">
        <v>47</v>
      </c>
      <c r="N15" s="35">
        <v>44</v>
      </c>
    </row>
    <row r="16" spans="1:14">
      <c r="A16" s="71">
        <v>2011</v>
      </c>
      <c r="B16" s="12">
        <v>387</v>
      </c>
      <c r="C16" s="35">
        <v>207</v>
      </c>
      <c r="D16" s="35">
        <v>180</v>
      </c>
      <c r="E16" s="35"/>
      <c r="F16" s="35">
        <v>103</v>
      </c>
      <c r="G16" s="35">
        <v>49</v>
      </c>
      <c r="H16" s="35">
        <v>54</v>
      </c>
      <c r="I16" s="35">
        <v>186</v>
      </c>
      <c r="J16" s="35">
        <v>101</v>
      </c>
      <c r="K16" s="35">
        <v>85</v>
      </c>
      <c r="L16" s="35">
        <v>98</v>
      </c>
      <c r="M16" s="35">
        <v>57</v>
      </c>
      <c r="N16" s="35">
        <v>41</v>
      </c>
    </row>
    <row r="17" spans="1:14">
      <c r="A17" s="112">
        <v>2012</v>
      </c>
      <c r="B17" s="110">
        <v>381</v>
      </c>
      <c r="C17" s="45">
        <v>185</v>
      </c>
      <c r="D17" s="45">
        <v>196</v>
      </c>
      <c r="F17" s="45">
        <v>88</v>
      </c>
      <c r="G17" s="45">
        <v>39</v>
      </c>
      <c r="H17" s="45">
        <v>49</v>
      </c>
      <c r="I17" s="45">
        <v>206</v>
      </c>
      <c r="J17" s="45">
        <v>101</v>
      </c>
      <c r="K17" s="45">
        <v>105</v>
      </c>
      <c r="L17" s="45">
        <v>87</v>
      </c>
      <c r="M17" s="45">
        <v>45</v>
      </c>
      <c r="N17" s="45">
        <v>42</v>
      </c>
    </row>
    <row r="18" spans="1:14">
      <c r="A18" s="112">
        <v>2013</v>
      </c>
      <c r="B18" s="110">
        <v>380</v>
      </c>
      <c r="C18" s="45">
        <v>195</v>
      </c>
      <c r="D18" s="45">
        <v>185</v>
      </c>
      <c r="F18" s="45">
        <v>101</v>
      </c>
      <c r="G18" s="45">
        <v>51</v>
      </c>
      <c r="H18" s="45">
        <v>50</v>
      </c>
      <c r="I18" s="45">
        <v>189</v>
      </c>
      <c r="J18" s="45">
        <v>94</v>
      </c>
      <c r="K18" s="45">
        <v>95</v>
      </c>
      <c r="L18" s="45">
        <v>90</v>
      </c>
      <c r="M18" s="45">
        <v>50</v>
      </c>
      <c r="N18" s="45">
        <v>40</v>
      </c>
    </row>
    <row r="19" spans="1:14">
      <c r="A19" s="112">
        <v>2014</v>
      </c>
      <c r="B19" s="110">
        <v>343</v>
      </c>
      <c r="C19" s="45">
        <v>156</v>
      </c>
      <c r="D19" s="45">
        <v>187</v>
      </c>
      <c r="F19" s="45">
        <v>94</v>
      </c>
      <c r="G19" s="45">
        <v>43</v>
      </c>
      <c r="H19" s="45">
        <v>51</v>
      </c>
      <c r="I19" s="45">
        <v>169</v>
      </c>
      <c r="J19" s="45">
        <v>78</v>
      </c>
      <c r="K19" s="45">
        <v>91</v>
      </c>
      <c r="L19" s="45">
        <v>80</v>
      </c>
      <c r="M19" s="45">
        <v>35</v>
      </c>
      <c r="N19" s="45">
        <v>45</v>
      </c>
    </row>
    <row r="20" spans="1:14">
      <c r="A20" s="112">
        <v>2015</v>
      </c>
      <c r="B20" s="110">
        <v>344</v>
      </c>
      <c r="C20" s="45">
        <v>178</v>
      </c>
      <c r="D20" s="45">
        <v>166</v>
      </c>
      <c r="F20" s="45">
        <v>86</v>
      </c>
      <c r="G20" s="45">
        <v>32</v>
      </c>
      <c r="H20" s="45">
        <v>54</v>
      </c>
      <c r="I20" s="45">
        <v>167</v>
      </c>
      <c r="J20" s="45">
        <v>90</v>
      </c>
      <c r="K20" s="45">
        <v>77</v>
      </c>
      <c r="L20" s="45">
        <v>91</v>
      </c>
      <c r="M20" s="45">
        <v>56</v>
      </c>
      <c r="N20" s="45">
        <v>35</v>
      </c>
    </row>
    <row r="21" spans="1:14">
      <c r="A21" s="112">
        <v>2016</v>
      </c>
      <c r="B21" s="110">
        <v>382</v>
      </c>
      <c r="C21" s="45">
        <v>192</v>
      </c>
      <c r="D21" s="45">
        <v>190</v>
      </c>
      <c r="F21" s="45">
        <v>91</v>
      </c>
      <c r="G21" s="45">
        <v>45</v>
      </c>
      <c r="H21" s="45">
        <v>46</v>
      </c>
      <c r="I21" s="45">
        <v>197</v>
      </c>
      <c r="J21" s="45">
        <v>99</v>
      </c>
      <c r="K21" s="45">
        <v>98</v>
      </c>
      <c r="L21" s="45">
        <v>94</v>
      </c>
      <c r="M21" s="45">
        <v>48</v>
      </c>
      <c r="N21" s="45">
        <v>46</v>
      </c>
    </row>
    <row r="22" spans="1:14">
      <c r="A22" s="112">
        <v>2017</v>
      </c>
      <c r="B22" s="110">
        <v>335</v>
      </c>
      <c r="C22" s="45">
        <v>160</v>
      </c>
      <c r="D22" s="45">
        <v>175</v>
      </c>
      <c r="F22" s="45">
        <v>94</v>
      </c>
      <c r="G22" s="45">
        <v>41</v>
      </c>
      <c r="H22" s="45">
        <v>53</v>
      </c>
      <c r="I22" s="45">
        <v>163</v>
      </c>
      <c r="J22" s="45">
        <v>79</v>
      </c>
      <c r="K22" s="45">
        <v>84</v>
      </c>
      <c r="L22" s="45">
        <v>78</v>
      </c>
      <c r="M22" s="45">
        <v>40</v>
      </c>
      <c r="N22" s="45">
        <v>38</v>
      </c>
    </row>
    <row r="23" spans="1:14">
      <c r="A23" s="112">
        <v>2018</v>
      </c>
      <c r="B23" s="110">
        <v>384</v>
      </c>
      <c r="C23" s="45">
        <v>198</v>
      </c>
      <c r="D23" s="45">
        <v>186</v>
      </c>
      <c r="F23" s="45">
        <v>101</v>
      </c>
      <c r="G23" s="45">
        <v>50</v>
      </c>
      <c r="H23" s="45">
        <v>51</v>
      </c>
      <c r="I23" s="45">
        <v>168</v>
      </c>
      <c r="J23" s="45">
        <v>87</v>
      </c>
      <c r="K23" s="45">
        <v>81</v>
      </c>
      <c r="L23" s="45">
        <v>115</v>
      </c>
      <c r="M23" s="45">
        <v>61</v>
      </c>
      <c r="N23" s="45">
        <v>54</v>
      </c>
    </row>
    <row r="24" spans="1:14">
      <c r="A24" s="112">
        <v>2019</v>
      </c>
      <c r="B24" s="110">
        <v>342</v>
      </c>
      <c r="C24" s="45">
        <v>156</v>
      </c>
      <c r="D24" s="45">
        <v>186</v>
      </c>
      <c r="F24" s="45">
        <v>95</v>
      </c>
      <c r="G24" s="45">
        <v>42</v>
      </c>
      <c r="H24" s="45">
        <v>53</v>
      </c>
      <c r="I24" s="45">
        <v>175</v>
      </c>
      <c r="J24" s="45">
        <v>84</v>
      </c>
      <c r="K24" s="45">
        <v>91</v>
      </c>
      <c r="L24" s="45">
        <v>72</v>
      </c>
      <c r="M24" s="45">
        <v>30</v>
      </c>
      <c r="N24" s="45">
        <v>42</v>
      </c>
    </row>
    <row r="25" spans="1:14">
      <c r="A25" s="112">
        <v>2020</v>
      </c>
      <c r="B25" s="110">
        <v>369</v>
      </c>
      <c r="C25" s="45">
        <v>160</v>
      </c>
      <c r="D25" s="45">
        <v>209</v>
      </c>
      <c r="F25" s="45">
        <v>103</v>
      </c>
      <c r="G25" s="45">
        <v>40</v>
      </c>
      <c r="H25" s="45">
        <v>63</v>
      </c>
      <c r="I25" s="45">
        <v>174</v>
      </c>
      <c r="J25" s="45">
        <v>82</v>
      </c>
      <c r="K25" s="45">
        <v>92</v>
      </c>
      <c r="L25" s="45">
        <v>92</v>
      </c>
      <c r="M25" s="45">
        <v>38</v>
      </c>
      <c r="N25" s="45">
        <v>54</v>
      </c>
    </row>
    <row r="27" spans="1:14">
      <c r="A27" s="280" t="s">
        <v>84</v>
      </c>
      <c r="B27" s="280"/>
      <c r="C27" s="280"/>
      <c r="D27" s="280"/>
      <c r="E27" s="280"/>
      <c r="F27" s="280"/>
      <c r="G27" s="280"/>
      <c r="H27" s="280"/>
      <c r="I27" s="280"/>
      <c r="J27" s="280"/>
      <c r="K27" s="280"/>
      <c r="L27" s="280"/>
      <c r="M27" s="280"/>
      <c r="N27" s="280"/>
    </row>
    <row r="28" spans="1:14">
      <c r="A28" s="311" t="s">
        <v>214</v>
      </c>
      <c r="B28" s="311"/>
      <c r="C28" s="311"/>
      <c r="D28" s="311"/>
      <c r="E28" s="311"/>
      <c r="F28" s="311"/>
      <c r="G28" s="311"/>
      <c r="H28" s="311"/>
      <c r="I28" s="311"/>
      <c r="J28" s="311"/>
      <c r="K28" s="311"/>
      <c r="L28" s="311"/>
      <c r="M28" s="311"/>
      <c r="N28" s="311"/>
    </row>
  </sheetData>
  <mergeCells count="11">
    <mergeCell ref="A3:N3"/>
    <mergeCell ref="A27:N27"/>
    <mergeCell ref="A28:N28"/>
    <mergeCell ref="A1:N1"/>
    <mergeCell ref="A2:N2"/>
    <mergeCell ref="B5:D5"/>
    <mergeCell ref="F5:H5"/>
    <mergeCell ref="I5:K5"/>
    <mergeCell ref="L4:N4"/>
    <mergeCell ref="L5:N5"/>
    <mergeCell ref="E5:E6"/>
  </mergeCells>
  <phoneticPr fontId="3" type="noConversion"/>
  <pageMargins left="0.78740157499999996" right="0.78740157499999996" top="0.984251969" bottom="0.984251969" header="0.4921259845" footer="0.4921259845"/>
  <pageSetup paperSize="9" scale="74"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4"/>
  <sheetViews>
    <sheetView zoomScaleNormal="100" workbookViewId="0">
      <selection activeCell="A3" sqref="A3"/>
    </sheetView>
  </sheetViews>
  <sheetFormatPr baseColWidth="10" defaultRowHeight="13.2"/>
  <cols>
    <col min="1" max="1" width="15.44140625" customWidth="1"/>
    <col min="2" max="2" width="5.6640625" customWidth="1"/>
    <col min="3" max="3" width="11" customWidth="1"/>
    <col min="4" max="4" width="14.88671875" customWidth="1"/>
    <col min="5" max="5" width="10.88671875" customWidth="1"/>
    <col min="6" max="6" width="14.5546875" customWidth="1"/>
    <col min="7" max="7" width="14" customWidth="1"/>
    <col min="8" max="8" width="16.44140625" customWidth="1"/>
    <col min="9" max="9" width="13.109375" customWidth="1"/>
  </cols>
  <sheetData>
    <row r="1" spans="1:9" ht="15.6">
      <c r="A1" s="292" t="s">
        <v>207</v>
      </c>
      <c r="B1" s="292"/>
      <c r="C1" s="262"/>
      <c r="D1" s="262"/>
      <c r="E1" s="262"/>
      <c r="F1" s="262"/>
      <c r="G1" s="262"/>
      <c r="H1" s="262"/>
      <c r="I1" s="262"/>
    </row>
    <row r="2" spans="1:9">
      <c r="A2" s="267" t="s">
        <v>264</v>
      </c>
      <c r="B2" s="267"/>
      <c r="C2" s="267"/>
      <c r="D2" s="267"/>
      <c r="E2" s="267"/>
      <c r="F2" s="267"/>
      <c r="G2" s="267"/>
      <c r="H2" s="267"/>
      <c r="I2" s="267"/>
    </row>
    <row r="3" spans="1:9">
      <c r="A3" s="45"/>
      <c r="B3" s="45"/>
      <c r="C3" s="45"/>
      <c r="D3" s="45"/>
      <c r="E3" s="45"/>
      <c r="F3" s="45"/>
      <c r="G3" s="45"/>
      <c r="H3" s="274" t="s">
        <v>100</v>
      </c>
      <c r="I3" s="316"/>
    </row>
    <row r="4" spans="1:9" ht="52.8">
      <c r="A4" s="126"/>
      <c r="B4" s="81" t="s">
        <v>2</v>
      </c>
      <c r="C4" s="55" t="s">
        <v>33</v>
      </c>
      <c r="D4" s="55" t="s">
        <v>126</v>
      </c>
      <c r="E4" s="55" t="s">
        <v>127</v>
      </c>
      <c r="F4" s="60" t="s">
        <v>195</v>
      </c>
      <c r="G4" s="55" t="s">
        <v>108</v>
      </c>
      <c r="H4" s="55" t="s">
        <v>128</v>
      </c>
      <c r="I4" s="55" t="s">
        <v>35</v>
      </c>
    </row>
    <row r="5" spans="1:9">
      <c r="A5" s="185">
        <v>2005</v>
      </c>
      <c r="B5" s="49">
        <v>468</v>
      </c>
      <c r="C5" s="50">
        <v>97</v>
      </c>
      <c r="D5" s="50">
        <v>16</v>
      </c>
      <c r="E5" s="50">
        <v>218</v>
      </c>
      <c r="F5" s="50">
        <v>51</v>
      </c>
      <c r="G5" s="50">
        <v>70</v>
      </c>
      <c r="H5" s="50">
        <v>12</v>
      </c>
      <c r="I5" s="50">
        <v>4</v>
      </c>
    </row>
    <row r="6" spans="1:9">
      <c r="A6" s="76">
        <v>2006</v>
      </c>
      <c r="B6" s="52">
        <v>501</v>
      </c>
      <c r="C6" s="79">
        <v>127</v>
      </c>
      <c r="D6" s="79">
        <v>33</v>
      </c>
      <c r="E6" s="79">
        <v>217</v>
      </c>
      <c r="F6" s="79">
        <v>31</v>
      </c>
      <c r="G6" s="79">
        <v>71</v>
      </c>
      <c r="H6" s="79">
        <v>8</v>
      </c>
      <c r="I6" s="79">
        <v>14</v>
      </c>
    </row>
    <row r="7" spans="1:9">
      <c r="A7" s="76">
        <v>2007</v>
      </c>
      <c r="B7" s="52">
        <v>433</v>
      </c>
      <c r="C7" s="47">
        <v>99</v>
      </c>
      <c r="D7" s="47">
        <v>8</v>
      </c>
      <c r="E7" s="47">
        <v>201</v>
      </c>
      <c r="F7" s="47">
        <v>42</v>
      </c>
      <c r="G7" s="47">
        <v>65</v>
      </c>
      <c r="H7" s="47">
        <v>14</v>
      </c>
      <c r="I7" s="47">
        <v>4</v>
      </c>
    </row>
    <row r="8" spans="1:9">
      <c r="A8" s="76">
        <v>2008</v>
      </c>
      <c r="B8" s="52">
        <v>465</v>
      </c>
      <c r="C8" s="47">
        <v>98</v>
      </c>
      <c r="D8" s="47">
        <v>12</v>
      </c>
      <c r="E8" s="47">
        <v>218</v>
      </c>
      <c r="F8" s="47">
        <v>38</v>
      </c>
      <c r="G8" s="47">
        <v>75</v>
      </c>
      <c r="H8" s="47">
        <v>14</v>
      </c>
      <c r="I8" s="47">
        <v>10</v>
      </c>
    </row>
    <row r="9" spans="1:9">
      <c r="A9" s="76">
        <v>2009</v>
      </c>
      <c r="B9" s="52">
        <v>469</v>
      </c>
      <c r="C9" s="47">
        <v>126</v>
      </c>
      <c r="D9" s="47">
        <v>17</v>
      </c>
      <c r="E9" s="47">
        <v>209</v>
      </c>
      <c r="F9" s="47">
        <v>9</v>
      </c>
      <c r="G9" s="47">
        <v>68</v>
      </c>
      <c r="H9" s="47">
        <v>25</v>
      </c>
      <c r="I9" s="47">
        <v>15</v>
      </c>
    </row>
    <row r="10" spans="1:9">
      <c r="A10" s="76">
        <v>2010</v>
      </c>
      <c r="B10" s="52">
        <v>440</v>
      </c>
      <c r="C10" s="47">
        <v>131</v>
      </c>
      <c r="D10" s="47">
        <v>5</v>
      </c>
      <c r="E10" s="47">
        <v>211</v>
      </c>
      <c r="F10" s="47">
        <v>16</v>
      </c>
      <c r="G10" s="47">
        <v>48</v>
      </c>
      <c r="H10" s="47">
        <v>20</v>
      </c>
      <c r="I10" s="47">
        <v>9</v>
      </c>
    </row>
    <row r="11" spans="1:9">
      <c r="A11" s="82">
        <v>2011</v>
      </c>
      <c r="B11" s="52">
        <v>461</v>
      </c>
      <c r="C11" s="47">
        <v>140</v>
      </c>
      <c r="D11" s="47">
        <v>16</v>
      </c>
      <c r="E11" s="47">
        <v>211</v>
      </c>
      <c r="F11" s="47">
        <v>13</v>
      </c>
      <c r="G11" s="47">
        <v>56</v>
      </c>
      <c r="H11" s="47">
        <v>21</v>
      </c>
      <c r="I11" s="47">
        <v>4</v>
      </c>
    </row>
    <row r="12" spans="1:9">
      <c r="A12" s="82">
        <v>2012</v>
      </c>
      <c r="B12" s="52">
        <v>501</v>
      </c>
      <c r="C12" s="45">
        <v>144</v>
      </c>
      <c r="D12" s="45">
        <v>17</v>
      </c>
      <c r="E12" s="45">
        <v>233</v>
      </c>
      <c r="F12" s="45">
        <v>14</v>
      </c>
      <c r="G12" s="45">
        <v>56</v>
      </c>
      <c r="H12" s="45">
        <v>27</v>
      </c>
      <c r="I12" s="45">
        <v>10</v>
      </c>
    </row>
    <row r="13" spans="1:9">
      <c r="A13" s="82">
        <v>2013</v>
      </c>
      <c r="B13" s="52">
        <v>444</v>
      </c>
      <c r="C13" s="45">
        <v>122</v>
      </c>
      <c r="D13" s="45">
        <v>14</v>
      </c>
      <c r="E13" s="45">
        <v>215</v>
      </c>
      <c r="F13" s="45">
        <v>21</v>
      </c>
      <c r="G13" s="45">
        <v>47</v>
      </c>
      <c r="H13" s="45">
        <v>23</v>
      </c>
      <c r="I13" s="45">
        <v>2</v>
      </c>
    </row>
    <row r="14" spans="1:9">
      <c r="A14" s="82">
        <v>2014</v>
      </c>
      <c r="B14" s="52">
        <v>481</v>
      </c>
      <c r="C14" s="45">
        <v>145</v>
      </c>
      <c r="D14" s="45">
        <v>15</v>
      </c>
      <c r="E14" s="45">
        <v>213</v>
      </c>
      <c r="F14" s="45">
        <v>20</v>
      </c>
      <c r="G14" s="45">
        <v>65</v>
      </c>
      <c r="H14" s="45">
        <v>21</v>
      </c>
      <c r="I14" s="45">
        <v>2</v>
      </c>
    </row>
    <row r="15" spans="1:9">
      <c r="A15" s="82">
        <v>2015</v>
      </c>
      <c r="B15" s="52">
        <v>439</v>
      </c>
      <c r="C15" s="45">
        <v>126</v>
      </c>
      <c r="D15" s="45">
        <v>13</v>
      </c>
      <c r="E15" s="45">
        <v>204</v>
      </c>
      <c r="F15" s="45">
        <v>20</v>
      </c>
      <c r="G15" s="45">
        <v>45</v>
      </c>
      <c r="H15" s="45">
        <v>24</v>
      </c>
      <c r="I15" s="45">
        <v>7</v>
      </c>
    </row>
    <row r="16" spans="1:9">
      <c r="A16" s="82">
        <v>2016</v>
      </c>
      <c r="B16" s="52">
        <v>445</v>
      </c>
      <c r="C16" s="45">
        <v>138</v>
      </c>
      <c r="D16" s="45">
        <v>14</v>
      </c>
      <c r="E16" s="45">
        <v>207</v>
      </c>
      <c r="F16" s="45">
        <v>10</v>
      </c>
      <c r="G16" s="45">
        <v>53</v>
      </c>
      <c r="H16" s="45">
        <v>14</v>
      </c>
      <c r="I16" s="45">
        <v>9</v>
      </c>
    </row>
    <row r="17" spans="1:9">
      <c r="A17" s="82">
        <v>2017</v>
      </c>
      <c r="B17" s="52">
        <v>443</v>
      </c>
      <c r="C17" s="45">
        <v>143</v>
      </c>
      <c r="D17" s="45">
        <v>7</v>
      </c>
      <c r="E17" s="45">
        <v>190</v>
      </c>
      <c r="F17" s="45">
        <v>24</v>
      </c>
      <c r="G17" s="45">
        <v>52</v>
      </c>
      <c r="H17" s="45">
        <v>19</v>
      </c>
      <c r="I17" s="45">
        <v>8</v>
      </c>
    </row>
    <row r="18" spans="1:9">
      <c r="A18" s="82">
        <v>2018</v>
      </c>
      <c r="B18" s="52">
        <v>419</v>
      </c>
      <c r="C18" s="45">
        <v>126</v>
      </c>
      <c r="D18" s="45">
        <v>10</v>
      </c>
      <c r="E18" s="45">
        <v>207</v>
      </c>
      <c r="F18" s="45">
        <v>10</v>
      </c>
      <c r="G18" s="45">
        <v>38</v>
      </c>
      <c r="H18" s="45">
        <v>19</v>
      </c>
      <c r="I18" s="45">
        <v>9</v>
      </c>
    </row>
    <row r="19" spans="1:9">
      <c r="A19" s="82">
        <v>2019</v>
      </c>
      <c r="B19" s="52">
        <v>379</v>
      </c>
      <c r="C19" s="45">
        <v>126</v>
      </c>
      <c r="D19" s="45">
        <v>6</v>
      </c>
      <c r="E19" s="45">
        <v>185</v>
      </c>
      <c r="F19" s="45">
        <v>14</v>
      </c>
      <c r="G19" s="45">
        <v>23</v>
      </c>
      <c r="H19" s="45">
        <v>20</v>
      </c>
      <c r="I19" s="45">
        <v>5</v>
      </c>
    </row>
    <row r="20" spans="1:9">
      <c r="A20" s="82">
        <v>2020</v>
      </c>
      <c r="B20" s="52">
        <v>423</v>
      </c>
      <c r="C20" s="45">
        <v>137</v>
      </c>
      <c r="D20" s="45">
        <v>8</v>
      </c>
      <c r="E20" s="45">
        <v>201</v>
      </c>
      <c r="F20" s="45">
        <v>17</v>
      </c>
      <c r="G20" s="45">
        <v>42</v>
      </c>
      <c r="H20" s="45">
        <v>15</v>
      </c>
      <c r="I20" s="45">
        <v>3</v>
      </c>
    </row>
    <row r="21" spans="1:9">
      <c r="A21" s="44"/>
      <c r="B21" s="47"/>
      <c r="C21" s="47"/>
      <c r="D21" s="47"/>
      <c r="E21" s="47"/>
      <c r="F21" s="47"/>
      <c r="G21" s="47"/>
      <c r="H21" s="47"/>
      <c r="I21" s="47"/>
    </row>
    <row r="22" spans="1:9">
      <c r="A22" s="280" t="s">
        <v>84</v>
      </c>
      <c r="B22" s="265"/>
      <c r="C22" s="265"/>
      <c r="D22" s="265"/>
      <c r="E22" s="265"/>
      <c r="F22" s="265"/>
      <c r="G22" s="265"/>
      <c r="H22" s="265"/>
      <c r="I22" s="265"/>
    </row>
    <row r="23" spans="1:9">
      <c r="A23" s="263" t="s">
        <v>196</v>
      </c>
      <c r="B23" s="264"/>
      <c r="C23" s="264"/>
      <c r="D23" s="264"/>
      <c r="E23" s="264"/>
      <c r="F23" s="264"/>
      <c r="G23" s="264"/>
      <c r="H23" s="264"/>
      <c r="I23" s="264"/>
    </row>
    <row r="24" spans="1:9" ht="25.5" customHeight="1">
      <c r="A24" s="264" t="s">
        <v>152</v>
      </c>
      <c r="B24" s="264"/>
      <c r="C24" s="264"/>
      <c r="D24" s="264"/>
      <c r="E24" s="264"/>
      <c r="F24" s="264"/>
      <c r="G24" s="264"/>
      <c r="H24" s="264"/>
      <c r="I24" s="264"/>
    </row>
  </sheetData>
  <mergeCells count="6">
    <mergeCell ref="A23:I23"/>
    <mergeCell ref="A24:I24"/>
    <mergeCell ref="A1:I1"/>
    <mergeCell ref="H3:I3"/>
    <mergeCell ref="A22:I22"/>
    <mergeCell ref="A2:I2"/>
  </mergeCells>
  <phoneticPr fontId="3" type="noConversion"/>
  <pageMargins left="0.78740157499999996" right="0.78740157499999996" top="0.984251969" bottom="0.984251969" header="0.4921259845" footer="0.4921259845"/>
  <pageSetup paperSize="9" scale="7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8"/>
  <sheetViews>
    <sheetView zoomScale="70" zoomScaleNormal="70" workbookViewId="0">
      <selection activeCell="A42" sqref="A42"/>
    </sheetView>
  </sheetViews>
  <sheetFormatPr baseColWidth="10" defaultRowHeight="13.2"/>
  <cols>
    <col min="1" max="1" width="13.6640625" customWidth="1"/>
    <col min="2" max="2" width="7.88671875" bestFit="1" customWidth="1"/>
    <col min="3" max="9" width="13.6640625" customWidth="1"/>
  </cols>
  <sheetData>
    <row r="1" spans="1:9" ht="15.6">
      <c r="A1" s="261" t="s">
        <v>144</v>
      </c>
      <c r="B1" s="262"/>
      <c r="C1" s="262"/>
      <c r="D1" s="262"/>
      <c r="E1" s="262"/>
      <c r="F1" s="262"/>
      <c r="G1" s="262"/>
      <c r="H1" s="262"/>
      <c r="I1" s="262"/>
    </row>
    <row r="2" spans="1:9" ht="15.6">
      <c r="A2" s="259" t="s">
        <v>211</v>
      </c>
      <c r="B2" s="260"/>
      <c r="C2" s="260"/>
      <c r="D2" s="260"/>
      <c r="E2" s="260"/>
      <c r="F2" s="260"/>
      <c r="G2" s="260"/>
      <c r="H2" s="260"/>
      <c r="I2" s="260"/>
    </row>
    <row r="3" spans="1:9">
      <c r="A3" s="267" t="s">
        <v>260</v>
      </c>
      <c r="B3" s="267"/>
      <c r="C3" s="267"/>
      <c r="D3" s="267"/>
      <c r="E3" s="267"/>
      <c r="F3" s="267"/>
      <c r="G3" s="267"/>
      <c r="H3" s="267"/>
      <c r="I3" s="267"/>
    </row>
    <row r="4" spans="1:9">
      <c r="A4" s="45"/>
      <c r="B4" s="46"/>
      <c r="C4" s="47"/>
      <c r="D4" s="47"/>
      <c r="E4" s="47"/>
      <c r="F4" s="47"/>
      <c r="G4" s="47"/>
      <c r="H4" s="47"/>
      <c r="I4" s="1" t="s">
        <v>151</v>
      </c>
    </row>
    <row r="5" spans="1:9" ht="39.6">
      <c r="A5" s="73"/>
      <c r="B5" s="54" t="s">
        <v>0</v>
      </c>
      <c r="C5" s="55" t="s">
        <v>104</v>
      </c>
      <c r="D5" s="55" t="s">
        <v>103</v>
      </c>
      <c r="E5" s="55" t="s">
        <v>105</v>
      </c>
      <c r="F5" s="55" t="s">
        <v>106</v>
      </c>
      <c r="G5" s="55" t="s">
        <v>107</v>
      </c>
      <c r="H5" s="55" t="s">
        <v>10</v>
      </c>
      <c r="I5" s="55" t="s">
        <v>108</v>
      </c>
    </row>
    <row r="6" spans="1:9">
      <c r="A6" s="185" t="s">
        <v>145</v>
      </c>
      <c r="B6" s="49">
        <v>2435</v>
      </c>
      <c r="C6" s="48" t="s">
        <v>55</v>
      </c>
      <c r="D6" s="50">
        <v>1947</v>
      </c>
      <c r="E6" s="48" t="s">
        <v>54</v>
      </c>
      <c r="F6" s="48" t="s">
        <v>56</v>
      </c>
      <c r="G6" s="50">
        <v>273</v>
      </c>
      <c r="H6" s="50">
        <v>215</v>
      </c>
      <c r="I6" s="48" t="s">
        <v>55</v>
      </c>
    </row>
    <row r="7" spans="1:9">
      <c r="A7" s="44" t="s">
        <v>146</v>
      </c>
      <c r="B7" s="52">
        <v>3269</v>
      </c>
      <c r="C7" s="47">
        <v>558</v>
      </c>
      <c r="D7" s="47">
        <v>2104</v>
      </c>
      <c r="E7" s="51" t="s">
        <v>54</v>
      </c>
      <c r="F7" s="51" t="s">
        <v>56</v>
      </c>
      <c r="G7" s="47">
        <v>303</v>
      </c>
      <c r="H7" s="47">
        <v>304</v>
      </c>
      <c r="I7" s="51" t="s">
        <v>55</v>
      </c>
    </row>
    <row r="8" spans="1:9">
      <c r="A8" s="44" t="s">
        <v>12</v>
      </c>
      <c r="B8" s="52">
        <v>3763</v>
      </c>
      <c r="C8" s="47">
        <v>687</v>
      </c>
      <c r="D8" s="47">
        <v>2412</v>
      </c>
      <c r="E8" s="51" t="s">
        <v>54</v>
      </c>
      <c r="F8" s="51" t="s">
        <v>54</v>
      </c>
      <c r="G8" s="47">
        <v>318</v>
      </c>
      <c r="H8" s="47">
        <v>346</v>
      </c>
      <c r="I8" s="51" t="s">
        <v>55</v>
      </c>
    </row>
    <row r="9" spans="1:9">
      <c r="A9" s="44" t="s">
        <v>76</v>
      </c>
      <c r="B9" s="52">
        <v>4414</v>
      </c>
      <c r="C9" s="47">
        <v>888</v>
      </c>
      <c r="D9" s="47">
        <v>2104</v>
      </c>
      <c r="E9" s="47">
        <v>30</v>
      </c>
      <c r="F9" s="47">
        <v>477</v>
      </c>
      <c r="G9" s="47">
        <v>644</v>
      </c>
      <c r="H9" s="47">
        <v>271</v>
      </c>
      <c r="I9" s="51" t="s">
        <v>55</v>
      </c>
    </row>
    <row r="10" spans="1:9">
      <c r="A10" s="44" t="s">
        <v>77</v>
      </c>
      <c r="B10" s="52">
        <v>4337</v>
      </c>
      <c r="C10" s="47">
        <v>698</v>
      </c>
      <c r="D10" s="47">
        <v>1960</v>
      </c>
      <c r="E10" s="47">
        <v>39</v>
      </c>
      <c r="F10" s="47">
        <v>519</v>
      </c>
      <c r="G10" s="47">
        <v>750</v>
      </c>
      <c r="H10" s="47">
        <v>371</v>
      </c>
      <c r="I10" s="51" t="s">
        <v>55</v>
      </c>
    </row>
    <row r="11" spans="1:9">
      <c r="A11" s="56" t="s">
        <v>78</v>
      </c>
      <c r="B11" s="57">
        <v>4080</v>
      </c>
      <c r="C11" s="58">
        <v>744</v>
      </c>
      <c r="D11" s="58">
        <v>1732</v>
      </c>
      <c r="E11" s="58">
        <v>42</v>
      </c>
      <c r="F11" s="58">
        <v>457</v>
      </c>
      <c r="G11" s="58">
        <v>654</v>
      </c>
      <c r="H11" s="58">
        <v>451</v>
      </c>
      <c r="I11" s="121" t="s">
        <v>55</v>
      </c>
    </row>
    <row r="12" spans="1:9">
      <c r="A12" s="44" t="s">
        <v>57</v>
      </c>
      <c r="B12" s="52">
        <v>4153</v>
      </c>
      <c r="C12" s="47">
        <v>739</v>
      </c>
      <c r="D12" s="47">
        <v>1892</v>
      </c>
      <c r="E12" s="47">
        <v>65</v>
      </c>
      <c r="F12" s="47">
        <v>403</v>
      </c>
      <c r="G12" s="47">
        <v>567</v>
      </c>
      <c r="H12" s="47">
        <v>487</v>
      </c>
      <c r="I12" s="51" t="s">
        <v>55</v>
      </c>
    </row>
    <row r="13" spans="1:9">
      <c r="A13" s="44" t="s">
        <v>58</v>
      </c>
      <c r="B13" s="52">
        <v>4156</v>
      </c>
      <c r="C13" s="47">
        <v>700</v>
      </c>
      <c r="D13" s="47">
        <v>1949</v>
      </c>
      <c r="E13" s="47">
        <v>61</v>
      </c>
      <c r="F13" s="47">
        <v>380</v>
      </c>
      <c r="G13" s="47">
        <v>577</v>
      </c>
      <c r="H13" s="47">
        <v>489</v>
      </c>
      <c r="I13" s="51" t="s">
        <v>55</v>
      </c>
    </row>
    <row r="14" spans="1:9">
      <c r="A14" s="44" t="s">
        <v>59</v>
      </c>
      <c r="B14" s="52">
        <v>4341</v>
      </c>
      <c r="C14" s="47">
        <v>738</v>
      </c>
      <c r="D14" s="47">
        <v>1985</v>
      </c>
      <c r="E14" s="47">
        <v>58</v>
      </c>
      <c r="F14" s="47">
        <v>422</v>
      </c>
      <c r="G14" s="47">
        <v>629</v>
      </c>
      <c r="H14" s="47">
        <v>509</v>
      </c>
      <c r="I14" s="51" t="s">
        <v>55</v>
      </c>
    </row>
    <row r="15" spans="1:9">
      <c r="A15" s="44" t="s">
        <v>60</v>
      </c>
      <c r="B15" s="52">
        <v>4538</v>
      </c>
      <c r="C15" s="47">
        <v>768</v>
      </c>
      <c r="D15" s="47">
        <v>1986</v>
      </c>
      <c r="E15" s="47">
        <v>61</v>
      </c>
      <c r="F15" s="47">
        <v>423</v>
      </c>
      <c r="G15" s="47">
        <v>738</v>
      </c>
      <c r="H15" s="47">
        <v>546</v>
      </c>
      <c r="I15" s="47">
        <v>16</v>
      </c>
    </row>
    <row r="16" spans="1:9">
      <c r="A16" s="56" t="s">
        <v>61</v>
      </c>
      <c r="B16" s="57">
        <v>4612</v>
      </c>
      <c r="C16" s="58">
        <v>778</v>
      </c>
      <c r="D16" s="58">
        <v>1914</v>
      </c>
      <c r="E16" s="58">
        <v>62</v>
      </c>
      <c r="F16" s="58">
        <v>458</v>
      </c>
      <c r="G16" s="58">
        <v>796</v>
      </c>
      <c r="H16" s="58">
        <v>567</v>
      </c>
      <c r="I16" s="58">
        <v>37</v>
      </c>
    </row>
    <row r="17" spans="1:9">
      <c r="A17" s="44" t="s">
        <v>62</v>
      </c>
      <c r="B17" s="52">
        <v>4683</v>
      </c>
      <c r="C17" s="47">
        <v>801</v>
      </c>
      <c r="D17" s="47">
        <v>1963</v>
      </c>
      <c r="E17" s="47">
        <v>69</v>
      </c>
      <c r="F17" s="47">
        <v>450</v>
      </c>
      <c r="G17" s="47">
        <v>783</v>
      </c>
      <c r="H17" s="47">
        <v>582</v>
      </c>
      <c r="I17" s="47">
        <v>35</v>
      </c>
    </row>
    <row r="18" spans="1:9">
      <c r="A18" s="44" t="s">
        <v>63</v>
      </c>
      <c r="B18" s="52">
        <v>4737</v>
      </c>
      <c r="C18" s="47">
        <v>786</v>
      </c>
      <c r="D18" s="47">
        <v>1998</v>
      </c>
      <c r="E18" s="47">
        <v>66</v>
      </c>
      <c r="F18" s="47">
        <v>474</v>
      </c>
      <c r="G18" s="47">
        <v>776</v>
      </c>
      <c r="H18" s="47">
        <v>592</v>
      </c>
      <c r="I18" s="47">
        <v>45</v>
      </c>
    </row>
    <row r="19" spans="1:9">
      <c r="A19" s="44" t="s">
        <v>64</v>
      </c>
      <c r="B19" s="52">
        <v>4743</v>
      </c>
      <c r="C19" s="47">
        <v>788</v>
      </c>
      <c r="D19" s="47">
        <v>2021</v>
      </c>
      <c r="E19" s="47">
        <v>76</v>
      </c>
      <c r="F19" s="47">
        <v>453</v>
      </c>
      <c r="G19" s="47">
        <v>764</v>
      </c>
      <c r="H19" s="47">
        <v>597</v>
      </c>
      <c r="I19" s="47">
        <v>44</v>
      </c>
    </row>
    <row r="20" spans="1:9">
      <c r="A20" s="44" t="s">
        <v>65</v>
      </c>
      <c r="B20" s="52">
        <v>4702</v>
      </c>
      <c r="C20" s="47">
        <v>795</v>
      </c>
      <c r="D20" s="47">
        <v>2048</v>
      </c>
      <c r="E20" s="47">
        <v>72</v>
      </c>
      <c r="F20" s="47">
        <v>421</v>
      </c>
      <c r="G20" s="47">
        <v>693</v>
      </c>
      <c r="H20" s="47">
        <v>616</v>
      </c>
      <c r="I20" s="47">
        <v>57</v>
      </c>
    </row>
    <row r="21" spans="1:9">
      <c r="A21" s="56" t="s">
        <v>66</v>
      </c>
      <c r="B21" s="57">
        <v>4775</v>
      </c>
      <c r="C21" s="58">
        <v>826</v>
      </c>
      <c r="D21" s="58">
        <v>2053</v>
      </c>
      <c r="E21" s="58">
        <v>67</v>
      </c>
      <c r="F21" s="58">
        <v>433</v>
      </c>
      <c r="G21" s="58">
        <v>705</v>
      </c>
      <c r="H21" s="58">
        <v>651</v>
      </c>
      <c r="I21" s="58">
        <v>40</v>
      </c>
    </row>
    <row r="22" spans="1:9">
      <c r="A22" s="44" t="s">
        <v>11</v>
      </c>
      <c r="B22" s="53">
        <v>4885</v>
      </c>
      <c r="C22" s="47">
        <v>862</v>
      </c>
      <c r="D22" s="47">
        <v>2111</v>
      </c>
      <c r="E22" s="47">
        <v>71</v>
      </c>
      <c r="F22" s="47">
        <v>423</v>
      </c>
      <c r="G22" s="47">
        <v>700</v>
      </c>
      <c r="H22" s="47">
        <v>679</v>
      </c>
      <c r="I22" s="47">
        <v>39</v>
      </c>
    </row>
    <row r="23" spans="1:9">
      <c r="A23" s="44" t="s">
        <v>67</v>
      </c>
      <c r="B23" s="53">
        <v>4937</v>
      </c>
      <c r="C23" s="47">
        <v>862</v>
      </c>
      <c r="D23" s="47">
        <v>2122</v>
      </c>
      <c r="E23" s="47">
        <v>102</v>
      </c>
      <c r="F23" s="47">
        <v>430</v>
      </c>
      <c r="G23" s="47">
        <v>686</v>
      </c>
      <c r="H23" s="47">
        <v>684</v>
      </c>
      <c r="I23" s="47">
        <v>51</v>
      </c>
    </row>
    <row r="24" spans="1:9">
      <c r="A24" s="44" t="s">
        <v>21</v>
      </c>
      <c r="B24" s="53">
        <f>SUM(C24:I24)</f>
        <v>5168</v>
      </c>
      <c r="C24" s="47">
        <v>811</v>
      </c>
      <c r="D24" s="47">
        <v>2218</v>
      </c>
      <c r="E24" s="47">
        <v>111</v>
      </c>
      <c r="F24" s="47">
        <v>452</v>
      </c>
      <c r="G24" s="47">
        <v>810</v>
      </c>
      <c r="H24" s="47">
        <v>724</v>
      </c>
      <c r="I24" s="47">
        <v>42</v>
      </c>
    </row>
    <row r="25" spans="1:9">
      <c r="A25" s="44" t="s">
        <v>68</v>
      </c>
      <c r="B25" s="53">
        <f t="shared" ref="B25:B35" si="0">SUM(C25:I25)</f>
        <v>5244</v>
      </c>
      <c r="C25" s="47">
        <v>834</v>
      </c>
      <c r="D25" s="47">
        <v>2266</v>
      </c>
      <c r="E25" s="47">
        <v>110</v>
      </c>
      <c r="F25" s="47">
        <v>437</v>
      </c>
      <c r="G25" s="47">
        <v>800</v>
      </c>
      <c r="H25" s="47">
        <v>738</v>
      </c>
      <c r="I25" s="47">
        <v>59</v>
      </c>
    </row>
    <row r="26" spans="1:9">
      <c r="A26" s="56" t="s">
        <v>69</v>
      </c>
      <c r="B26" s="53">
        <f t="shared" si="0"/>
        <v>5217</v>
      </c>
      <c r="C26" s="58">
        <v>815</v>
      </c>
      <c r="D26" s="58">
        <v>2235</v>
      </c>
      <c r="E26" s="58">
        <v>119</v>
      </c>
      <c r="F26" s="58">
        <v>422</v>
      </c>
      <c r="G26" s="58">
        <v>817</v>
      </c>
      <c r="H26" s="58">
        <v>744</v>
      </c>
      <c r="I26" s="58">
        <v>65</v>
      </c>
    </row>
    <row r="27" spans="1:9">
      <c r="A27" s="44" t="s">
        <v>70</v>
      </c>
      <c r="B27" s="93">
        <f t="shared" si="0"/>
        <v>5194</v>
      </c>
      <c r="C27" s="47">
        <v>799</v>
      </c>
      <c r="D27" s="45">
        <v>2236</v>
      </c>
      <c r="E27" s="45">
        <v>116</v>
      </c>
      <c r="F27" s="45">
        <v>438</v>
      </c>
      <c r="G27" s="47">
        <v>838</v>
      </c>
      <c r="H27" s="47">
        <v>695</v>
      </c>
      <c r="I27" s="47">
        <v>72</v>
      </c>
    </row>
    <row r="28" spans="1:9">
      <c r="A28" s="44" t="s">
        <v>71</v>
      </c>
      <c r="B28" s="53">
        <f t="shared" si="0"/>
        <v>5158</v>
      </c>
      <c r="C28" s="47">
        <v>786</v>
      </c>
      <c r="D28" s="45">
        <v>2239</v>
      </c>
      <c r="E28" s="45">
        <v>114</v>
      </c>
      <c r="F28" s="45">
        <v>411</v>
      </c>
      <c r="G28" s="47">
        <v>825</v>
      </c>
      <c r="H28" s="47">
        <v>699</v>
      </c>
      <c r="I28" s="47">
        <v>84</v>
      </c>
    </row>
    <row r="29" spans="1:9">
      <c r="A29" s="44" t="s">
        <v>72</v>
      </c>
      <c r="B29" s="53">
        <f t="shared" si="0"/>
        <v>5069</v>
      </c>
      <c r="C29" s="47">
        <v>736</v>
      </c>
      <c r="D29" s="45">
        <v>2153</v>
      </c>
      <c r="E29" s="45">
        <v>97</v>
      </c>
      <c r="F29" s="45">
        <v>417</v>
      </c>
      <c r="G29" s="47">
        <v>858</v>
      </c>
      <c r="H29" s="47">
        <v>730</v>
      </c>
      <c r="I29" s="47">
        <v>78</v>
      </c>
    </row>
    <row r="30" spans="1:9">
      <c r="A30" s="44" t="s">
        <v>73</v>
      </c>
      <c r="B30" s="53">
        <f t="shared" si="0"/>
        <v>5016</v>
      </c>
      <c r="C30" s="47">
        <v>714</v>
      </c>
      <c r="D30" s="45">
        <v>2134</v>
      </c>
      <c r="E30" s="45">
        <v>81</v>
      </c>
      <c r="F30" s="45">
        <v>422</v>
      </c>
      <c r="G30" s="47">
        <v>842</v>
      </c>
      <c r="H30" s="47">
        <v>746</v>
      </c>
      <c r="I30" s="47">
        <v>77</v>
      </c>
    </row>
    <row r="31" spans="1:9">
      <c r="A31" s="56" t="s">
        <v>5</v>
      </c>
      <c r="B31" s="53">
        <f t="shared" si="0"/>
        <v>4960</v>
      </c>
      <c r="C31" s="58">
        <v>748</v>
      </c>
      <c r="D31" s="58">
        <v>2067</v>
      </c>
      <c r="E31" s="58">
        <v>78</v>
      </c>
      <c r="F31" s="58">
        <v>396</v>
      </c>
      <c r="G31" s="58">
        <v>861</v>
      </c>
      <c r="H31" s="58">
        <v>738</v>
      </c>
      <c r="I31" s="58">
        <v>72</v>
      </c>
    </row>
    <row r="32" spans="1:9">
      <c r="A32" s="44" t="s">
        <v>74</v>
      </c>
      <c r="B32" s="93">
        <f t="shared" si="0"/>
        <v>4898</v>
      </c>
      <c r="C32" s="47">
        <v>725</v>
      </c>
      <c r="D32" s="47">
        <v>2014</v>
      </c>
      <c r="E32" s="47">
        <v>84</v>
      </c>
      <c r="F32" s="47">
        <v>389</v>
      </c>
      <c r="G32" s="47">
        <v>885</v>
      </c>
      <c r="H32" s="47">
        <v>741</v>
      </c>
      <c r="I32" s="47">
        <v>60</v>
      </c>
    </row>
    <row r="33" spans="1:9">
      <c r="A33" s="101" t="s">
        <v>154</v>
      </c>
      <c r="B33" s="52">
        <f t="shared" si="0"/>
        <v>4890</v>
      </c>
      <c r="C33" s="45">
        <v>747</v>
      </c>
      <c r="D33" s="45">
        <v>1980</v>
      </c>
      <c r="E33" s="45">
        <v>81</v>
      </c>
      <c r="F33" s="45">
        <v>398</v>
      </c>
      <c r="G33" s="45">
        <v>854</v>
      </c>
      <c r="H33" s="45">
        <v>764</v>
      </c>
      <c r="I33" s="45">
        <v>66</v>
      </c>
    </row>
    <row r="34" spans="1:9">
      <c r="A34" s="101" t="s">
        <v>192</v>
      </c>
      <c r="B34" s="52">
        <f t="shared" si="0"/>
        <v>4810</v>
      </c>
      <c r="C34" s="45">
        <v>728</v>
      </c>
      <c r="D34" s="45">
        <v>1928</v>
      </c>
      <c r="E34" s="45">
        <v>79</v>
      </c>
      <c r="F34" s="45">
        <v>384</v>
      </c>
      <c r="G34" s="45">
        <v>838</v>
      </c>
      <c r="H34" s="45">
        <v>788</v>
      </c>
      <c r="I34" s="45">
        <v>65</v>
      </c>
    </row>
    <row r="35" spans="1:9">
      <c r="A35" s="101" t="s">
        <v>201</v>
      </c>
      <c r="B35" s="52">
        <f t="shared" si="0"/>
        <v>4778</v>
      </c>
      <c r="C35" s="45">
        <v>740</v>
      </c>
      <c r="D35" s="45">
        <v>1925</v>
      </c>
      <c r="E35" s="45">
        <v>87</v>
      </c>
      <c r="F35" s="45">
        <v>420</v>
      </c>
      <c r="G35" s="45">
        <v>769</v>
      </c>
      <c r="H35" s="45">
        <v>779</v>
      </c>
      <c r="I35" s="45">
        <v>58</v>
      </c>
    </row>
    <row r="36" spans="1:9">
      <c r="A36" s="224" t="s">
        <v>215</v>
      </c>
      <c r="B36" s="52">
        <v>4765</v>
      </c>
      <c r="C36" s="138">
        <v>778</v>
      </c>
      <c r="D36" s="138">
        <v>1938</v>
      </c>
      <c r="E36" s="138">
        <v>80</v>
      </c>
      <c r="F36" s="138">
        <v>407</v>
      </c>
      <c r="G36" s="138">
        <f>673+59</f>
        <v>732</v>
      </c>
      <c r="H36" s="138">
        <f>403+353</f>
        <v>756</v>
      </c>
      <c r="I36" s="138">
        <v>74</v>
      </c>
    </row>
    <row r="37" spans="1:9">
      <c r="A37" s="225" t="s">
        <v>229</v>
      </c>
      <c r="B37" s="226">
        <v>4756</v>
      </c>
      <c r="C37" s="227">
        <v>757</v>
      </c>
      <c r="D37" s="227">
        <v>1956</v>
      </c>
      <c r="E37" s="227">
        <v>82</v>
      </c>
      <c r="F37" s="227">
        <v>415</v>
      </c>
      <c r="G37" s="227">
        <v>719</v>
      </c>
      <c r="H37" s="227">
        <v>771</v>
      </c>
      <c r="I37" s="227">
        <v>56</v>
      </c>
    </row>
    <row r="38" spans="1:9">
      <c r="A38" s="101" t="s">
        <v>276</v>
      </c>
      <c r="B38" s="52">
        <v>4760</v>
      </c>
      <c r="C38" s="199">
        <v>745</v>
      </c>
      <c r="D38" s="199">
        <v>1963</v>
      </c>
      <c r="E38" s="199">
        <v>86</v>
      </c>
      <c r="F38" s="199">
        <v>393</v>
      </c>
      <c r="G38" s="199">
        <v>732</v>
      </c>
      <c r="H38" s="199">
        <v>779</v>
      </c>
      <c r="I38" s="199">
        <v>62</v>
      </c>
    </row>
    <row r="39" spans="1:9">
      <c r="A39" s="101" t="s">
        <v>288</v>
      </c>
      <c r="B39" s="52">
        <v>4729</v>
      </c>
      <c r="C39" s="199">
        <v>738</v>
      </c>
      <c r="D39" s="199">
        <v>1965</v>
      </c>
      <c r="E39" s="199">
        <v>86</v>
      </c>
      <c r="F39" s="199">
        <v>379</v>
      </c>
      <c r="G39" s="199">
        <v>727</v>
      </c>
      <c r="H39" s="199">
        <v>773</v>
      </c>
      <c r="I39" s="199">
        <v>61</v>
      </c>
    </row>
    <row r="40" spans="1:9">
      <c r="A40" s="101" t="s">
        <v>290</v>
      </c>
      <c r="B40" s="52">
        <v>4736</v>
      </c>
      <c r="C40" s="199">
        <v>750</v>
      </c>
      <c r="D40" s="199">
        <v>1936</v>
      </c>
      <c r="E40" s="199">
        <v>91</v>
      </c>
      <c r="F40" s="199">
        <v>391</v>
      </c>
      <c r="G40" s="199">
        <v>748</v>
      </c>
      <c r="H40" s="199">
        <v>770</v>
      </c>
      <c r="I40" s="199">
        <v>50</v>
      </c>
    </row>
    <row r="41" spans="1:9">
      <c r="A41" s="101" t="s">
        <v>304</v>
      </c>
      <c r="B41" s="52">
        <v>4728</v>
      </c>
      <c r="C41" s="199">
        <v>755</v>
      </c>
      <c r="D41" s="199">
        <v>1929</v>
      </c>
      <c r="E41" s="199">
        <v>93</v>
      </c>
      <c r="F41" s="199">
        <v>387</v>
      </c>
      <c r="G41" s="199">
        <v>777</v>
      </c>
      <c r="H41" s="199">
        <v>744</v>
      </c>
      <c r="I41" s="199">
        <v>43</v>
      </c>
    </row>
    <row r="42" spans="1:9" ht="14.4">
      <c r="A42" s="47"/>
      <c r="B42" s="198"/>
      <c r="C42" s="198"/>
      <c r="D42" s="198"/>
      <c r="E42" s="198"/>
      <c r="F42" s="198"/>
      <c r="G42" s="198"/>
      <c r="H42" s="196"/>
      <c r="I42" s="198"/>
    </row>
    <row r="43" spans="1:9" ht="14.4">
      <c r="A43" s="47"/>
      <c r="B43" s="47"/>
      <c r="C43" s="47"/>
      <c r="D43" s="47"/>
      <c r="E43" s="47"/>
      <c r="F43" s="47"/>
      <c r="G43" s="47"/>
      <c r="H43" s="197"/>
      <c r="I43" s="79"/>
    </row>
    <row r="44" spans="1:9">
      <c r="A44" s="265" t="s">
        <v>84</v>
      </c>
      <c r="B44" s="265"/>
      <c r="C44" s="265"/>
      <c r="D44" s="265"/>
      <c r="E44" s="265"/>
      <c r="F44" s="265"/>
      <c r="G44" s="265"/>
      <c r="H44" s="265"/>
      <c r="I44" s="265"/>
    </row>
    <row r="45" spans="1:9">
      <c r="A45" s="266" t="s">
        <v>75</v>
      </c>
      <c r="B45" s="266"/>
      <c r="C45" s="266"/>
      <c r="D45" s="266"/>
      <c r="E45" s="266"/>
      <c r="F45" s="266"/>
      <c r="G45" s="266"/>
      <c r="H45" s="266"/>
      <c r="I45" s="266"/>
    </row>
    <row r="46" spans="1:9">
      <c r="A46" s="257" t="s">
        <v>292</v>
      </c>
      <c r="B46" s="258"/>
      <c r="C46" s="258"/>
      <c r="D46" s="258"/>
      <c r="E46" s="258"/>
      <c r="F46" s="258"/>
      <c r="G46" s="258"/>
      <c r="H46" s="258"/>
      <c r="I46" s="258"/>
    </row>
    <row r="47" spans="1:9">
      <c r="A47" s="263" t="s">
        <v>212</v>
      </c>
      <c r="B47" s="264"/>
      <c r="C47" s="264"/>
      <c r="D47" s="264"/>
      <c r="E47" s="264"/>
      <c r="F47" s="264"/>
      <c r="G47" s="264"/>
      <c r="H47" s="264"/>
      <c r="I47" s="264"/>
    </row>
    <row r="48" spans="1:9" ht="12.75" customHeight="1">
      <c r="A48" s="257" t="s">
        <v>291</v>
      </c>
      <c r="B48" s="258"/>
      <c r="C48" s="258"/>
      <c r="D48" s="258"/>
      <c r="E48" s="258"/>
      <c r="F48" s="258"/>
      <c r="G48" s="258"/>
      <c r="H48" s="258"/>
      <c r="I48" s="258"/>
    </row>
  </sheetData>
  <mergeCells count="8">
    <mergeCell ref="A46:I46"/>
    <mergeCell ref="A48:I48"/>
    <mergeCell ref="A2:I2"/>
    <mergeCell ref="A1:I1"/>
    <mergeCell ref="A47:I47"/>
    <mergeCell ref="A44:I44"/>
    <mergeCell ref="A45:I45"/>
    <mergeCell ref="A3:I3"/>
  </mergeCells>
  <phoneticPr fontId="3" type="noConversion"/>
  <pageMargins left="0.78740157499999996" right="0.78740157499999996" top="0.984251969" bottom="0.984251969" header="0.4921259845" footer="0.4921259845"/>
  <pageSetup paperSize="9" scale="74"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0"/>
  <sheetViews>
    <sheetView zoomScaleNormal="100" workbookViewId="0">
      <selection activeCell="A17" sqref="A17"/>
    </sheetView>
  </sheetViews>
  <sheetFormatPr baseColWidth="10" defaultRowHeight="13.2"/>
  <cols>
    <col min="1" max="1" width="9.5546875" customWidth="1"/>
    <col min="2" max="2" width="8" customWidth="1"/>
    <col min="3" max="4" width="12.6640625" customWidth="1"/>
    <col min="5" max="5" width="9.44140625" customWidth="1"/>
    <col min="6" max="6" width="8.6640625" customWidth="1"/>
    <col min="7" max="8" width="12.6640625" customWidth="1"/>
    <col min="9" max="9" width="9.33203125" customWidth="1"/>
    <col min="10" max="10" width="7.5546875" customWidth="1"/>
    <col min="11" max="12" width="12.6640625" customWidth="1"/>
    <col min="13" max="13" width="9.44140625" customWidth="1"/>
  </cols>
  <sheetData>
    <row r="1" spans="1:13" ht="18.75" customHeight="1">
      <c r="A1" s="292" t="s">
        <v>40</v>
      </c>
      <c r="B1" s="292"/>
      <c r="C1" s="262"/>
      <c r="D1" s="262"/>
      <c r="E1" s="262"/>
      <c r="F1" s="262"/>
      <c r="G1" s="262"/>
      <c r="H1" s="262"/>
      <c r="I1" s="262"/>
      <c r="J1" s="262"/>
      <c r="K1" s="262"/>
      <c r="L1" s="262"/>
      <c r="M1" s="262"/>
    </row>
    <row r="2" spans="1:13" ht="18" customHeight="1">
      <c r="A2" s="292" t="s">
        <v>167</v>
      </c>
      <c r="B2" s="292"/>
      <c r="C2" s="262"/>
      <c r="D2" s="262"/>
      <c r="E2" s="262"/>
      <c r="F2" s="262"/>
      <c r="G2" s="262"/>
      <c r="H2" s="262"/>
      <c r="I2" s="262"/>
      <c r="J2" s="262"/>
      <c r="K2" s="262"/>
      <c r="L2" s="262"/>
      <c r="M2" s="262"/>
    </row>
    <row r="3" spans="1:13" ht="18" customHeight="1">
      <c r="A3" s="267" t="s">
        <v>268</v>
      </c>
      <c r="B3" s="267"/>
      <c r="C3" s="267"/>
      <c r="D3" s="267"/>
      <c r="E3" s="267"/>
      <c r="F3" s="267"/>
      <c r="G3" s="267"/>
      <c r="H3" s="267"/>
      <c r="I3" s="267"/>
      <c r="J3" s="267"/>
      <c r="K3" s="267"/>
      <c r="L3" s="267"/>
      <c r="M3" s="9"/>
    </row>
    <row r="4" spans="1:13">
      <c r="L4" s="1"/>
      <c r="M4" s="1" t="s">
        <v>37</v>
      </c>
    </row>
    <row r="5" spans="1:13" ht="31.5" customHeight="1">
      <c r="B5" s="317" t="s">
        <v>166</v>
      </c>
      <c r="C5" s="262"/>
      <c r="D5" s="262"/>
      <c r="E5" s="262"/>
      <c r="F5" s="317" t="s">
        <v>162</v>
      </c>
      <c r="G5" s="262"/>
      <c r="H5" s="262"/>
      <c r="I5" s="262"/>
      <c r="J5" s="317" t="s">
        <v>163</v>
      </c>
      <c r="K5" s="262"/>
      <c r="L5" s="262"/>
      <c r="M5" s="262"/>
    </row>
    <row r="6" spans="1:13" ht="56.25" customHeight="1">
      <c r="A6" s="139"/>
      <c r="B6" s="2" t="s">
        <v>0</v>
      </c>
      <c r="C6" s="144" t="s">
        <v>165</v>
      </c>
      <c r="D6" s="144" t="s">
        <v>164</v>
      </c>
      <c r="E6" s="144" t="s">
        <v>1</v>
      </c>
      <c r="F6" s="2" t="s">
        <v>0</v>
      </c>
      <c r="G6" s="144" t="s">
        <v>165</v>
      </c>
      <c r="H6" s="144" t="s">
        <v>164</v>
      </c>
      <c r="I6" s="144" t="s">
        <v>1</v>
      </c>
      <c r="J6" s="2" t="s">
        <v>0</v>
      </c>
      <c r="K6" s="144" t="s">
        <v>165</v>
      </c>
      <c r="L6" s="144" t="s">
        <v>164</v>
      </c>
      <c r="M6" s="144" t="s">
        <v>1</v>
      </c>
    </row>
    <row r="7" spans="1:13">
      <c r="A7" s="188" t="s">
        <v>74</v>
      </c>
      <c r="B7" s="127">
        <f t="shared" ref="B7:E8" si="0">SUM(F7,J7)</f>
        <v>742</v>
      </c>
      <c r="C7" s="134">
        <v>684</v>
      </c>
      <c r="D7" s="134">
        <v>34</v>
      </c>
      <c r="E7" s="134">
        <f t="shared" si="0"/>
        <v>24</v>
      </c>
      <c r="F7" s="4">
        <v>692</v>
      </c>
      <c r="G7" s="4">
        <v>642</v>
      </c>
      <c r="H7" s="4">
        <v>31</v>
      </c>
      <c r="I7" s="4">
        <v>19</v>
      </c>
      <c r="J7" s="4">
        <v>50</v>
      </c>
      <c r="K7" s="4">
        <v>42</v>
      </c>
      <c r="L7" s="4">
        <v>3</v>
      </c>
      <c r="M7" s="4">
        <v>5</v>
      </c>
    </row>
    <row r="8" spans="1:13">
      <c r="A8" s="45" t="s">
        <v>154</v>
      </c>
      <c r="B8" s="133">
        <f t="shared" si="0"/>
        <v>742</v>
      </c>
      <c r="C8" s="132">
        <v>686</v>
      </c>
      <c r="D8" s="132">
        <v>31</v>
      </c>
      <c r="E8" s="132">
        <f t="shared" si="0"/>
        <v>25</v>
      </c>
      <c r="F8" s="20">
        <v>686</v>
      </c>
      <c r="G8" s="113">
        <v>638</v>
      </c>
      <c r="H8" s="113">
        <v>29</v>
      </c>
      <c r="I8" s="113">
        <v>19</v>
      </c>
      <c r="J8" s="113">
        <v>56</v>
      </c>
      <c r="K8" s="113">
        <v>48</v>
      </c>
      <c r="L8" s="113">
        <v>2</v>
      </c>
      <c r="M8" s="113">
        <v>6</v>
      </c>
    </row>
    <row r="9" spans="1:13">
      <c r="A9" s="45" t="s">
        <v>192</v>
      </c>
      <c r="B9" s="133">
        <v>743</v>
      </c>
      <c r="C9">
        <v>688</v>
      </c>
      <c r="D9">
        <v>31</v>
      </c>
      <c r="E9">
        <v>24</v>
      </c>
      <c r="F9">
        <v>688</v>
      </c>
      <c r="G9">
        <v>641</v>
      </c>
      <c r="H9">
        <v>28</v>
      </c>
      <c r="I9">
        <v>19</v>
      </c>
      <c r="J9">
        <v>55</v>
      </c>
      <c r="K9">
        <v>47</v>
      </c>
      <c r="L9">
        <v>3</v>
      </c>
      <c r="M9">
        <v>5</v>
      </c>
    </row>
    <row r="10" spans="1:13">
      <c r="A10" s="45" t="s">
        <v>201</v>
      </c>
      <c r="B10" s="133">
        <v>744</v>
      </c>
      <c r="C10">
        <v>698</v>
      </c>
      <c r="D10">
        <v>25</v>
      </c>
      <c r="E10">
        <v>21</v>
      </c>
      <c r="F10">
        <v>693</v>
      </c>
      <c r="G10">
        <v>651</v>
      </c>
      <c r="H10">
        <v>22</v>
      </c>
      <c r="I10">
        <v>20</v>
      </c>
      <c r="J10">
        <v>51</v>
      </c>
      <c r="K10">
        <v>47</v>
      </c>
      <c r="L10">
        <v>3</v>
      </c>
      <c r="M10">
        <v>1</v>
      </c>
    </row>
    <row r="11" spans="1:13">
      <c r="A11" s="45" t="s">
        <v>215</v>
      </c>
      <c r="B11" s="133">
        <v>736</v>
      </c>
      <c r="C11">
        <v>685</v>
      </c>
      <c r="D11">
        <v>27</v>
      </c>
      <c r="E11">
        <v>24</v>
      </c>
      <c r="F11">
        <v>688</v>
      </c>
      <c r="G11">
        <v>642</v>
      </c>
      <c r="H11">
        <v>24</v>
      </c>
      <c r="I11">
        <v>22</v>
      </c>
      <c r="J11">
        <v>48</v>
      </c>
      <c r="K11">
        <v>43</v>
      </c>
      <c r="L11">
        <v>3</v>
      </c>
      <c r="M11">
        <v>2</v>
      </c>
    </row>
    <row r="12" spans="1:13">
      <c r="A12" s="45" t="s">
        <v>229</v>
      </c>
      <c r="B12" s="133">
        <f>SUM(F12,J12)</f>
        <v>749</v>
      </c>
      <c r="C12" s="36">
        <v>698</v>
      </c>
      <c r="D12" s="36">
        <v>27</v>
      </c>
      <c r="E12" s="36">
        <v>24</v>
      </c>
      <c r="F12">
        <v>702</v>
      </c>
      <c r="G12">
        <v>656</v>
      </c>
      <c r="H12">
        <v>24</v>
      </c>
      <c r="I12">
        <v>22</v>
      </c>
      <c r="J12">
        <v>47</v>
      </c>
      <c r="K12">
        <v>42</v>
      </c>
      <c r="L12">
        <v>3</v>
      </c>
      <c r="M12">
        <v>2</v>
      </c>
    </row>
    <row r="13" spans="1:13">
      <c r="A13" s="45" t="s">
        <v>276</v>
      </c>
      <c r="B13" s="133">
        <v>746</v>
      </c>
      <c r="C13" s="218">
        <v>694</v>
      </c>
      <c r="D13" s="218">
        <v>27</v>
      </c>
      <c r="E13" s="218">
        <v>25</v>
      </c>
      <c r="F13" s="132">
        <v>700</v>
      </c>
      <c r="G13" s="132">
        <v>653</v>
      </c>
      <c r="H13" s="132">
        <v>24</v>
      </c>
      <c r="I13" s="132">
        <v>23</v>
      </c>
      <c r="J13" s="132">
        <v>46</v>
      </c>
      <c r="K13" s="132">
        <v>41</v>
      </c>
      <c r="L13" s="132">
        <v>3</v>
      </c>
      <c r="M13" s="132">
        <v>2</v>
      </c>
    </row>
    <row r="14" spans="1:13">
      <c r="A14" s="45" t="s">
        <v>288</v>
      </c>
      <c r="B14" s="133">
        <v>744</v>
      </c>
      <c r="C14" s="218">
        <v>685</v>
      </c>
      <c r="D14" s="218">
        <v>28</v>
      </c>
      <c r="E14" s="218">
        <v>31</v>
      </c>
      <c r="F14" s="132">
        <v>695</v>
      </c>
      <c r="G14" s="132">
        <v>643</v>
      </c>
      <c r="H14" s="132">
        <v>25</v>
      </c>
      <c r="I14" s="132">
        <v>27</v>
      </c>
      <c r="J14" s="132">
        <v>49</v>
      </c>
      <c r="K14" s="132">
        <v>42</v>
      </c>
      <c r="L14" s="132">
        <v>3</v>
      </c>
      <c r="M14" s="132">
        <v>4</v>
      </c>
    </row>
    <row r="15" spans="1:13">
      <c r="A15" s="45" t="s">
        <v>290</v>
      </c>
      <c r="B15" s="133">
        <v>753</v>
      </c>
      <c r="C15" s="218">
        <v>696</v>
      </c>
      <c r="D15" s="218">
        <v>26</v>
      </c>
      <c r="E15" s="218">
        <v>31</v>
      </c>
      <c r="F15" s="132">
        <v>707</v>
      </c>
      <c r="G15" s="132">
        <v>656</v>
      </c>
      <c r="H15" s="132">
        <v>24</v>
      </c>
      <c r="I15" s="132">
        <v>27</v>
      </c>
      <c r="J15" s="132">
        <v>46</v>
      </c>
      <c r="K15" s="132">
        <v>40</v>
      </c>
      <c r="L15" s="132">
        <v>2</v>
      </c>
      <c r="M15" s="132">
        <v>4</v>
      </c>
    </row>
    <row r="16" spans="1:13">
      <c r="A16" s="45" t="s">
        <v>304</v>
      </c>
      <c r="B16" s="133">
        <v>765</v>
      </c>
      <c r="C16" s="218">
        <v>715</v>
      </c>
      <c r="D16" s="218">
        <v>24</v>
      </c>
      <c r="E16" s="218">
        <v>26</v>
      </c>
      <c r="F16" s="132">
        <v>717</v>
      </c>
      <c r="G16" s="132">
        <v>674</v>
      </c>
      <c r="H16" s="132">
        <v>23</v>
      </c>
      <c r="I16" s="132">
        <v>20</v>
      </c>
      <c r="J16" s="132">
        <v>48</v>
      </c>
      <c r="K16" s="132">
        <v>41</v>
      </c>
      <c r="L16" s="132">
        <v>1</v>
      </c>
      <c r="M16" s="132">
        <v>6</v>
      </c>
    </row>
    <row r="18" spans="1:13">
      <c r="A18" s="267" t="s">
        <v>84</v>
      </c>
      <c r="B18" s="262"/>
      <c r="C18" s="262"/>
      <c r="D18" s="262"/>
      <c r="E18" s="262"/>
      <c r="F18" s="262"/>
      <c r="G18" s="262"/>
      <c r="H18" s="262"/>
      <c r="I18" s="262"/>
      <c r="J18" s="262"/>
      <c r="K18" s="262"/>
      <c r="L18" s="262"/>
      <c r="M18" s="262"/>
    </row>
    <row r="19" spans="1:13" ht="32.25" customHeight="1">
      <c r="A19" s="263" t="s">
        <v>208</v>
      </c>
      <c r="B19" s="277"/>
      <c r="C19" s="277"/>
      <c r="D19" s="277"/>
      <c r="E19" s="277"/>
      <c r="F19" s="277"/>
      <c r="G19" s="277"/>
      <c r="H19" s="277"/>
      <c r="I19" s="277"/>
      <c r="J19" s="277"/>
      <c r="K19" s="277"/>
      <c r="L19" s="277"/>
      <c r="M19" s="277"/>
    </row>
    <row r="20" spans="1:13">
      <c r="A20" s="36"/>
      <c r="B20" s="36"/>
      <c r="C20" s="36"/>
      <c r="D20" s="36"/>
      <c r="E20" s="36"/>
      <c r="F20" s="36"/>
      <c r="G20" s="36"/>
      <c r="H20" s="36"/>
      <c r="I20" s="36"/>
      <c r="J20" s="36"/>
      <c r="K20" s="36"/>
      <c r="L20" s="36"/>
      <c r="M20" s="36"/>
    </row>
  </sheetData>
  <mergeCells count="8">
    <mergeCell ref="A18:M18"/>
    <mergeCell ref="A19:M19"/>
    <mergeCell ref="A1:M1"/>
    <mergeCell ref="A3:L3"/>
    <mergeCell ref="A2:M2"/>
    <mergeCell ref="B5:E5"/>
    <mergeCell ref="F5:I5"/>
    <mergeCell ref="J5:M5"/>
  </mergeCells>
  <phoneticPr fontId="3" type="noConversion"/>
  <pageMargins left="0.78740157499999996" right="0.78740157499999996" top="0.984251969" bottom="0.984251969" header="0.4921259845" footer="0.4921259845"/>
  <pageSetup paperSize="9" scale="58"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5"/>
  <sheetViews>
    <sheetView topLeftCell="A10" zoomScaleNormal="100" workbookViewId="0">
      <selection activeCell="A16" sqref="A16"/>
    </sheetView>
  </sheetViews>
  <sheetFormatPr baseColWidth="10" defaultRowHeight="13.2"/>
  <cols>
    <col min="1" max="1" width="7.44140625" customWidth="1"/>
    <col min="2" max="2" width="9.109375" customWidth="1"/>
    <col min="3" max="4" width="12.6640625" customWidth="1"/>
    <col min="5" max="5" width="9.33203125" customWidth="1"/>
    <col min="6" max="6" width="8.5546875" customWidth="1"/>
    <col min="7" max="7" width="12.88671875" customWidth="1"/>
    <col min="8" max="8" width="12.6640625" customWidth="1"/>
    <col min="9" max="9" width="9.33203125" customWidth="1"/>
    <col min="10" max="10" width="8.33203125" customWidth="1"/>
    <col min="11" max="11" width="13.5546875" customWidth="1"/>
    <col min="12" max="12" width="12.6640625" customWidth="1"/>
    <col min="13" max="13" width="9.109375" customWidth="1"/>
  </cols>
  <sheetData>
    <row r="1" spans="1:13" ht="18" customHeight="1">
      <c r="A1" s="292" t="s">
        <v>251</v>
      </c>
      <c r="B1" s="292"/>
      <c r="C1" s="262"/>
      <c r="D1" s="262"/>
      <c r="E1" s="262"/>
      <c r="F1" s="262"/>
      <c r="G1" s="262"/>
      <c r="H1" s="262"/>
      <c r="I1" s="262"/>
      <c r="J1" s="262"/>
      <c r="K1" s="262"/>
      <c r="L1" s="262"/>
      <c r="M1" s="262"/>
    </row>
    <row r="2" spans="1:13" ht="18" customHeight="1">
      <c r="A2" s="280" t="s">
        <v>268</v>
      </c>
      <c r="B2" s="280"/>
      <c r="C2" s="280"/>
      <c r="D2" s="280"/>
      <c r="E2" s="280"/>
      <c r="F2" s="280"/>
      <c r="G2" s="280"/>
      <c r="H2" s="280"/>
      <c r="I2" s="280"/>
      <c r="J2" s="280"/>
      <c r="K2" s="280"/>
      <c r="L2" s="280"/>
      <c r="M2" s="280"/>
    </row>
    <row r="3" spans="1:13">
      <c r="A3" s="283" t="s">
        <v>38</v>
      </c>
      <c r="B3" s="262"/>
      <c r="C3" s="262"/>
      <c r="D3" s="262"/>
      <c r="E3" s="262"/>
      <c r="F3" s="262"/>
      <c r="G3" s="262"/>
      <c r="H3" s="262"/>
      <c r="I3" s="262"/>
      <c r="J3" s="262"/>
      <c r="K3" s="262"/>
      <c r="L3" s="262"/>
      <c r="M3" s="262"/>
    </row>
    <row r="4" spans="1:13" ht="31.5" customHeight="1">
      <c r="B4" s="317" t="s">
        <v>166</v>
      </c>
      <c r="C4" s="262"/>
      <c r="D4" s="262"/>
      <c r="E4" s="262"/>
      <c r="F4" s="317" t="s">
        <v>162</v>
      </c>
      <c r="G4" s="317"/>
      <c r="H4" s="262"/>
      <c r="I4" s="262"/>
      <c r="J4" s="317" t="s">
        <v>163</v>
      </c>
      <c r="K4" s="317"/>
      <c r="L4" s="262"/>
      <c r="M4" s="262"/>
    </row>
    <row r="5" spans="1:13" ht="56.25" customHeight="1">
      <c r="A5" s="138"/>
      <c r="B5" s="3" t="s">
        <v>0</v>
      </c>
      <c r="C5" s="3" t="s">
        <v>165</v>
      </c>
      <c r="D5" s="3" t="s">
        <v>164</v>
      </c>
      <c r="E5" s="3" t="s">
        <v>1</v>
      </c>
      <c r="F5" s="3" t="s">
        <v>0</v>
      </c>
      <c r="G5" s="3" t="s">
        <v>165</v>
      </c>
      <c r="H5" s="3" t="s">
        <v>164</v>
      </c>
      <c r="I5" s="3" t="s">
        <v>1</v>
      </c>
      <c r="J5" s="3" t="s">
        <v>0</v>
      </c>
      <c r="K5" s="3" t="s">
        <v>165</v>
      </c>
      <c r="L5" s="3" t="s">
        <v>164</v>
      </c>
      <c r="M5" s="3" t="s">
        <v>1</v>
      </c>
    </row>
    <row r="6" spans="1:13">
      <c r="A6" s="188" t="s">
        <v>74</v>
      </c>
      <c r="B6" s="127">
        <v>588.9</v>
      </c>
      <c r="C6" s="116">
        <v>549</v>
      </c>
      <c r="D6" s="116">
        <v>25.1</v>
      </c>
      <c r="E6" s="116">
        <v>14.7</v>
      </c>
      <c r="F6" s="116">
        <v>556.29999999999995</v>
      </c>
      <c r="G6" s="117">
        <v>520.6</v>
      </c>
      <c r="H6" s="117">
        <v>22.9</v>
      </c>
      <c r="I6" s="117">
        <v>12.9</v>
      </c>
      <c r="J6" s="117">
        <v>32.6</v>
      </c>
      <c r="K6" s="117">
        <v>28.4</v>
      </c>
      <c r="L6" s="117">
        <v>2.2999999999999998</v>
      </c>
      <c r="M6" s="117">
        <v>1.9</v>
      </c>
    </row>
    <row r="7" spans="1:13">
      <c r="A7" s="45" t="s">
        <v>154</v>
      </c>
      <c r="B7" s="106">
        <v>593.1</v>
      </c>
      <c r="C7" s="114">
        <v>552.79999999999995</v>
      </c>
      <c r="D7" s="114">
        <v>24.8</v>
      </c>
      <c r="E7" s="114">
        <v>15.5</v>
      </c>
      <c r="F7" s="114">
        <v>556.20000000000005</v>
      </c>
      <c r="G7" s="115">
        <v>520.70000000000005</v>
      </c>
      <c r="H7" s="115">
        <v>22.5</v>
      </c>
      <c r="I7" s="115">
        <v>13</v>
      </c>
      <c r="J7" s="115">
        <v>36.9</v>
      </c>
      <c r="K7" s="115">
        <v>32.1</v>
      </c>
      <c r="L7" s="115">
        <v>2.2999999999999998</v>
      </c>
      <c r="M7" s="115">
        <v>2.6</v>
      </c>
    </row>
    <row r="8" spans="1:13">
      <c r="A8" s="45" t="s">
        <v>192</v>
      </c>
      <c r="B8" s="106">
        <v>592.29999999999995</v>
      </c>
      <c r="C8" s="135">
        <v>552.49</v>
      </c>
      <c r="D8" s="135">
        <v>24.63</v>
      </c>
      <c r="E8" s="135">
        <v>15.14</v>
      </c>
      <c r="F8" s="135">
        <v>555.75</v>
      </c>
      <c r="G8" s="135">
        <v>521.27</v>
      </c>
      <c r="H8" s="135">
        <v>21.63</v>
      </c>
      <c r="I8" s="135">
        <v>12.85</v>
      </c>
      <c r="J8" s="135">
        <v>36.51</v>
      </c>
      <c r="K8" s="135">
        <v>31.22</v>
      </c>
      <c r="L8" s="135">
        <v>3</v>
      </c>
      <c r="M8" s="135">
        <v>2.29</v>
      </c>
    </row>
    <row r="9" spans="1:13">
      <c r="A9" s="45" t="s">
        <v>201</v>
      </c>
      <c r="B9" s="129">
        <v>588.38</v>
      </c>
      <c r="C9" s="22">
        <v>549.11</v>
      </c>
      <c r="D9" s="22">
        <v>24.81</v>
      </c>
      <c r="E9" s="22">
        <v>14.45</v>
      </c>
      <c r="F9" s="22">
        <v>554.42999999999995</v>
      </c>
      <c r="G9" s="22">
        <v>519.16</v>
      </c>
      <c r="H9" s="22">
        <v>21.81</v>
      </c>
      <c r="I9" s="22">
        <v>13.45</v>
      </c>
      <c r="J9" s="22">
        <v>33.950000000000003</v>
      </c>
      <c r="K9" s="22">
        <v>29.95</v>
      </c>
      <c r="L9" s="22">
        <v>3</v>
      </c>
      <c r="M9" s="22">
        <v>1</v>
      </c>
    </row>
    <row r="10" spans="1:13">
      <c r="A10" s="45" t="s">
        <v>215</v>
      </c>
      <c r="B10" s="106">
        <v>578.6</v>
      </c>
      <c r="C10" s="22">
        <v>539.20000000000005</v>
      </c>
      <c r="D10" s="22">
        <v>24.4</v>
      </c>
      <c r="E10" s="22">
        <v>15</v>
      </c>
      <c r="F10" s="22">
        <v>547.5</v>
      </c>
      <c r="G10" s="22">
        <v>512.5</v>
      </c>
      <c r="H10" s="22">
        <v>21.4</v>
      </c>
      <c r="I10" s="22">
        <v>13.6</v>
      </c>
      <c r="J10" s="22">
        <v>31.1</v>
      </c>
      <c r="K10" s="22">
        <v>26.7</v>
      </c>
      <c r="L10" s="22">
        <v>3</v>
      </c>
      <c r="M10" s="22">
        <v>1.4</v>
      </c>
    </row>
    <row r="11" spans="1:13">
      <c r="A11" s="45" t="s">
        <v>229</v>
      </c>
      <c r="B11" s="129">
        <v>587.19000000000005</v>
      </c>
      <c r="C11" s="22">
        <v>547.01</v>
      </c>
      <c r="D11" s="22">
        <v>24.11</v>
      </c>
      <c r="E11" s="22">
        <v>16.07</v>
      </c>
      <c r="F11" s="22">
        <v>556.82000000000005</v>
      </c>
      <c r="G11" s="22">
        <v>521.04</v>
      </c>
      <c r="H11" s="22">
        <v>21.11</v>
      </c>
      <c r="I11" s="22">
        <v>14.67</v>
      </c>
      <c r="J11" s="22">
        <v>30.37</v>
      </c>
      <c r="K11" s="22">
        <v>25.97</v>
      </c>
      <c r="L11" s="22">
        <v>3</v>
      </c>
      <c r="M11" s="22">
        <v>1.4</v>
      </c>
    </row>
    <row r="12" spans="1:13">
      <c r="A12" s="45" t="s">
        <v>276</v>
      </c>
      <c r="B12" s="129">
        <v>589.1</v>
      </c>
      <c r="C12" s="22">
        <v>548.24</v>
      </c>
      <c r="D12" s="22">
        <v>24.53</v>
      </c>
      <c r="E12" s="22">
        <v>16.329999999999998</v>
      </c>
      <c r="F12" s="22">
        <v>558.66</v>
      </c>
      <c r="G12" s="22">
        <v>522.20000000000005</v>
      </c>
      <c r="H12" s="22">
        <v>21.53</v>
      </c>
      <c r="I12" s="22">
        <v>14.93</v>
      </c>
      <c r="J12" s="22">
        <v>30.44</v>
      </c>
      <c r="K12" s="22">
        <v>26.04</v>
      </c>
      <c r="L12" s="22">
        <v>3</v>
      </c>
      <c r="M12" s="22">
        <v>1.4</v>
      </c>
    </row>
    <row r="13" spans="1:13">
      <c r="A13" s="45" t="s">
        <v>288</v>
      </c>
      <c r="B13" s="129">
        <v>585.89</v>
      </c>
      <c r="C13" s="22">
        <v>541.88</v>
      </c>
      <c r="D13" s="22">
        <v>23.82</v>
      </c>
      <c r="E13" s="22">
        <v>20.190000000000001</v>
      </c>
      <c r="F13" s="22">
        <v>552.26</v>
      </c>
      <c r="G13" s="22">
        <v>513.94000000000005</v>
      </c>
      <c r="H13" s="22">
        <v>21.53</v>
      </c>
      <c r="I13" s="22">
        <v>16.79</v>
      </c>
      <c r="J13" s="22">
        <v>33.630000000000003</v>
      </c>
      <c r="K13" s="22">
        <v>27.94</v>
      </c>
      <c r="L13" s="22">
        <v>2.29</v>
      </c>
      <c r="M13" s="22">
        <v>3.4</v>
      </c>
    </row>
    <row r="14" spans="1:13">
      <c r="A14" s="45" t="s">
        <v>290</v>
      </c>
      <c r="B14" s="129">
        <v>593.16999999999996</v>
      </c>
      <c r="C14" s="22">
        <v>548.91999999999996</v>
      </c>
      <c r="D14" s="22">
        <v>23.71</v>
      </c>
      <c r="E14" s="22">
        <v>20.54</v>
      </c>
      <c r="F14" s="22">
        <v>559.66999999999996</v>
      </c>
      <c r="G14" s="22">
        <v>521.29</v>
      </c>
      <c r="H14" s="22">
        <v>20.74</v>
      </c>
      <c r="I14" s="22">
        <v>17.64</v>
      </c>
      <c r="J14" s="22">
        <v>33.5</v>
      </c>
      <c r="K14" s="22">
        <v>27.63</v>
      </c>
      <c r="L14" s="22">
        <v>2.97</v>
      </c>
      <c r="M14" s="22">
        <v>2.9</v>
      </c>
    </row>
    <row r="15" spans="1:13">
      <c r="A15" s="45" t="s">
        <v>304</v>
      </c>
      <c r="B15" s="129">
        <v>593.32000000000005</v>
      </c>
      <c r="C15" s="22">
        <v>551.83000000000004</v>
      </c>
      <c r="D15" s="22">
        <v>22.77</v>
      </c>
      <c r="E15" s="22">
        <v>18.72</v>
      </c>
      <c r="F15" s="22">
        <v>559.91999999999996</v>
      </c>
      <c r="G15" s="22">
        <v>524.75</v>
      </c>
      <c r="H15" s="22">
        <v>20.53</v>
      </c>
      <c r="I15" s="22">
        <v>14.64</v>
      </c>
      <c r="J15" s="22">
        <v>33.4</v>
      </c>
      <c r="K15" s="22">
        <v>27.08</v>
      </c>
      <c r="L15" s="22">
        <v>2.2400000000000002</v>
      </c>
      <c r="M15" s="22">
        <v>4.08</v>
      </c>
    </row>
  </sheetData>
  <mergeCells count="6">
    <mergeCell ref="A1:M1"/>
    <mergeCell ref="B4:E4"/>
    <mergeCell ref="F4:I4"/>
    <mergeCell ref="J4:M4"/>
    <mergeCell ref="A2:M2"/>
    <mergeCell ref="A3:M3"/>
  </mergeCells>
  <phoneticPr fontId="0" type="noConversion"/>
  <pageMargins left="0.78740157499999996" right="0.78740157499999996" top="0.984251969" bottom="0.984251969" header="0.4921259845" footer="0.4921259845"/>
  <pageSetup paperSize="9" scale="5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8"/>
  <sheetViews>
    <sheetView zoomScaleNormal="100" workbookViewId="0">
      <selection activeCell="A15" sqref="A15"/>
    </sheetView>
  </sheetViews>
  <sheetFormatPr baseColWidth="10" defaultRowHeight="13.2"/>
  <cols>
    <col min="1" max="1" width="7.44140625" customWidth="1"/>
    <col min="2" max="2" width="10" customWidth="1"/>
    <col min="3" max="3" width="12.6640625" customWidth="1"/>
    <col min="4" max="4" width="11.44140625" customWidth="1"/>
    <col min="5" max="5" width="13.33203125" customWidth="1"/>
    <col min="6" max="6" width="11.109375" customWidth="1"/>
    <col min="7" max="7" width="10.5546875" customWidth="1"/>
    <col min="8" max="8" width="8.6640625" customWidth="1"/>
    <col min="9" max="9" width="12.33203125" customWidth="1"/>
    <col min="10" max="10" width="10.5546875" customWidth="1"/>
    <col min="11" max="11" width="10" customWidth="1"/>
    <col min="12" max="12" width="8.6640625" customWidth="1"/>
  </cols>
  <sheetData>
    <row r="1" spans="1:12" ht="22.5" customHeight="1">
      <c r="A1" s="292" t="s">
        <v>173</v>
      </c>
      <c r="B1" s="262"/>
      <c r="C1" s="262"/>
      <c r="D1" s="262"/>
      <c r="E1" s="262"/>
      <c r="F1" s="262"/>
      <c r="G1" s="262"/>
      <c r="H1" s="262"/>
      <c r="I1" s="262"/>
      <c r="J1" s="262"/>
      <c r="K1" s="262"/>
      <c r="L1" s="262"/>
    </row>
    <row r="2" spans="1:12" ht="18" customHeight="1">
      <c r="A2" s="267" t="s">
        <v>268</v>
      </c>
      <c r="B2" s="262"/>
      <c r="C2" s="262"/>
      <c r="D2" s="262"/>
      <c r="E2" s="262"/>
      <c r="F2" s="262"/>
      <c r="G2" s="262"/>
      <c r="H2" s="262"/>
      <c r="I2" s="262"/>
      <c r="J2" s="262"/>
      <c r="K2" s="262"/>
      <c r="L2" s="262"/>
    </row>
    <row r="3" spans="1:12">
      <c r="J3" s="283" t="s">
        <v>48</v>
      </c>
      <c r="K3" s="283"/>
      <c r="L3" s="283"/>
    </row>
    <row r="4" spans="1:12" ht="39.6">
      <c r="A4" s="138"/>
      <c r="B4" s="3" t="s">
        <v>168</v>
      </c>
      <c r="C4" s="3" t="s">
        <v>277</v>
      </c>
      <c r="D4" s="3" t="s">
        <v>169</v>
      </c>
      <c r="E4" s="3" t="s">
        <v>202</v>
      </c>
      <c r="F4" s="3" t="s">
        <v>170</v>
      </c>
      <c r="G4" s="3" t="s">
        <v>171</v>
      </c>
      <c r="H4" s="3" t="s">
        <v>175</v>
      </c>
      <c r="I4" s="3" t="s">
        <v>29</v>
      </c>
      <c r="J4" s="3" t="s">
        <v>34</v>
      </c>
      <c r="K4" s="3" t="s">
        <v>275</v>
      </c>
      <c r="L4" s="3" t="s">
        <v>36</v>
      </c>
    </row>
    <row r="5" spans="1:12">
      <c r="A5" s="188" t="s">
        <v>74</v>
      </c>
      <c r="B5" s="127">
        <v>742</v>
      </c>
      <c r="C5" s="4">
        <f t="shared" ref="C5:C10" si="0">D5-B5</f>
        <v>104</v>
      </c>
      <c r="D5" s="106">
        <v>846</v>
      </c>
      <c r="E5" s="19">
        <v>362</v>
      </c>
      <c r="F5" s="4">
        <v>118</v>
      </c>
      <c r="G5" s="4">
        <v>141</v>
      </c>
      <c r="H5" s="4">
        <v>37</v>
      </c>
      <c r="I5" s="4">
        <v>126</v>
      </c>
      <c r="J5" s="4">
        <v>17</v>
      </c>
      <c r="K5" s="4">
        <v>22</v>
      </c>
      <c r="L5" s="4">
        <v>23</v>
      </c>
    </row>
    <row r="6" spans="1:12">
      <c r="A6" s="45" t="s">
        <v>154</v>
      </c>
      <c r="B6" s="106">
        <v>742</v>
      </c>
      <c r="C6">
        <f t="shared" si="0"/>
        <v>109</v>
      </c>
      <c r="D6" s="106">
        <v>851</v>
      </c>
      <c r="E6" s="20">
        <v>359</v>
      </c>
      <c r="F6">
        <v>114</v>
      </c>
      <c r="G6">
        <v>142</v>
      </c>
      <c r="H6">
        <v>38</v>
      </c>
      <c r="I6">
        <v>131</v>
      </c>
      <c r="J6">
        <v>19</v>
      </c>
      <c r="K6">
        <v>23</v>
      </c>
      <c r="L6">
        <v>25</v>
      </c>
    </row>
    <row r="7" spans="1:12">
      <c r="A7" s="45" t="s">
        <v>192</v>
      </c>
      <c r="B7" s="106">
        <v>743</v>
      </c>
      <c r="C7">
        <f t="shared" si="0"/>
        <v>92</v>
      </c>
      <c r="D7" s="106">
        <v>835</v>
      </c>
      <c r="E7" s="20">
        <v>350</v>
      </c>
      <c r="F7">
        <v>110</v>
      </c>
      <c r="G7">
        <v>134</v>
      </c>
      <c r="H7">
        <v>34</v>
      </c>
      <c r="I7">
        <v>140</v>
      </c>
      <c r="J7">
        <v>18</v>
      </c>
      <c r="K7">
        <v>24</v>
      </c>
      <c r="L7">
        <v>25</v>
      </c>
    </row>
    <row r="8" spans="1:12">
      <c r="A8" s="45" t="s">
        <v>201</v>
      </c>
      <c r="B8" s="106">
        <v>744</v>
      </c>
      <c r="C8">
        <f t="shared" si="0"/>
        <v>92</v>
      </c>
      <c r="D8" s="106">
        <v>836</v>
      </c>
      <c r="E8">
        <v>363</v>
      </c>
      <c r="F8">
        <v>113</v>
      </c>
      <c r="G8">
        <v>126</v>
      </c>
      <c r="H8">
        <v>32</v>
      </c>
      <c r="I8">
        <v>135</v>
      </c>
      <c r="J8">
        <v>19</v>
      </c>
      <c r="K8">
        <v>23</v>
      </c>
      <c r="L8">
        <v>25</v>
      </c>
    </row>
    <row r="9" spans="1:12">
      <c r="A9" s="45" t="s">
        <v>215</v>
      </c>
      <c r="B9" s="106">
        <v>736</v>
      </c>
      <c r="C9">
        <f t="shared" si="0"/>
        <v>83</v>
      </c>
      <c r="D9" s="106">
        <v>819</v>
      </c>
      <c r="E9">
        <v>363</v>
      </c>
      <c r="F9">
        <v>108</v>
      </c>
      <c r="G9">
        <v>120</v>
      </c>
      <c r="H9">
        <v>30</v>
      </c>
      <c r="I9">
        <v>133</v>
      </c>
      <c r="J9">
        <v>18</v>
      </c>
      <c r="K9">
        <v>25</v>
      </c>
      <c r="L9">
        <v>22</v>
      </c>
    </row>
    <row r="10" spans="1:12">
      <c r="A10" s="45" t="s">
        <v>229</v>
      </c>
      <c r="B10" s="106">
        <v>749</v>
      </c>
      <c r="C10">
        <f t="shared" si="0"/>
        <v>71</v>
      </c>
      <c r="D10" s="106">
        <v>820</v>
      </c>
      <c r="E10">
        <v>367</v>
      </c>
      <c r="F10">
        <v>109</v>
      </c>
      <c r="G10">
        <v>122</v>
      </c>
      <c r="H10">
        <v>26</v>
      </c>
      <c r="I10">
        <v>129</v>
      </c>
      <c r="J10">
        <v>17</v>
      </c>
      <c r="K10">
        <v>24</v>
      </c>
      <c r="L10">
        <v>26</v>
      </c>
    </row>
    <row r="11" spans="1:12">
      <c r="A11" s="45" t="s">
        <v>276</v>
      </c>
      <c r="B11" s="106">
        <v>746</v>
      </c>
      <c r="C11">
        <v>78</v>
      </c>
      <c r="D11" s="106">
        <v>824</v>
      </c>
      <c r="E11">
        <v>359</v>
      </c>
      <c r="F11">
        <v>110</v>
      </c>
      <c r="G11">
        <v>123</v>
      </c>
      <c r="H11">
        <v>30</v>
      </c>
      <c r="I11">
        <v>127</v>
      </c>
      <c r="J11">
        <v>20</v>
      </c>
      <c r="K11">
        <v>27</v>
      </c>
      <c r="L11">
        <v>28</v>
      </c>
    </row>
    <row r="12" spans="1:12">
      <c r="A12" s="45" t="s">
        <v>288</v>
      </c>
      <c r="B12" s="106">
        <v>744</v>
      </c>
      <c r="C12">
        <v>76</v>
      </c>
      <c r="D12" s="106">
        <v>820</v>
      </c>
      <c r="E12">
        <v>369</v>
      </c>
      <c r="F12">
        <v>102</v>
      </c>
      <c r="G12">
        <v>122</v>
      </c>
      <c r="H12">
        <v>25</v>
      </c>
      <c r="I12">
        <v>129</v>
      </c>
      <c r="J12">
        <v>19</v>
      </c>
      <c r="K12">
        <v>26</v>
      </c>
      <c r="L12">
        <v>28</v>
      </c>
    </row>
    <row r="13" spans="1:12">
      <c r="A13" s="45" t="s">
        <v>290</v>
      </c>
      <c r="B13" s="106">
        <v>753</v>
      </c>
      <c r="C13">
        <v>80</v>
      </c>
      <c r="D13" s="106">
        <v>833</v>
      </c>
      <c r="E13">
        <v>377</v>
      </c>
      <c r="F13" s="20">
        <v>99</v>
      </c>
      <c r="G13" s="20">
        <v>120</v>
      </c>
      <c r="H13" s="20">
        <v>32</v>
      </c>
      <c r="I13" s="20">
        <v>134</v>
      </c>
      <c r="J13" s="20">
        <v>19</v>
      </c>
      <c r="K13" s="20">
        <v>24</v>
      </c>
      <c r="L13" s="20">
        <v>28</v>
      </c>
    </row>
    <row r="14" spans="1:12">
      <c r="A14" s="45" t="s">
        <v>304</v>
      </c>
      <c r="B14" s="106">
        <v>765</v>
      </c>
      <c r="C14">
        <v>41</v>
      </c>
      <c r="D14" s="106">
        <v>806</v>
      </c>
      <c r="E14" s="20">
        <v>388</v>
      </c>
      <c r="F14" s="20">
        <v>96</v>
      </c>
      <c r="G14" s="20">
        <v>108</v>
      </c>
      <c r="H14" s="20">
        <v>28</v>
      </c>
      <c r="I14" s="20">
        <v>119</v>
      </c>
      <c r="J14" s="20">
        <v>15</v>
      </c>
      <c r="K14" s="20">
        <v>25</v>
      </c>
      <c r="L14" s="20">
        <v>27</v>
      </c>
    </row>
    <row r="16" spans="1:12">
      <c r="A16" s="280" t="s">
        <v>84</v>
      </c>
      <c r="B16" s="280"/>
      <c r="C16" s="280"/>
      <c r="D16" s="280"/>
      <c r="E16" s="280"/>
      <c r="F16" s="280"/>
      <c r="G16" s="280"/>
      <c r="H16" s="280"/>
      <c r="I16" s="280"/>
      <c r="J16" s="280"/>
      <c r="K16" s="280"/>
      <c r="L16" s="280"/>
    </row>
    <row r="17" spans="1:13">
      <c r="A17" s="311" t="s">
        <v>172</v>
      </c>
      <c r="B17" s="311"/>
      <c r="C17" s="311"/>
      <c r="D17" s="311"/>
      <c r="E17" s="311"/>
      <c r="F17" s="311"/>
      <c r="G17" s="311"/>
      <c r="H17" s="311"/>
      <c r="I17" s="311"/>
      <c r="J17" s="311"/>
      <c r="K17" s="311"/>
      <c r="L17" s="311"/>
    </row>
    <row r="18" spans="1:13">
      <c r="A18" s="311" t="s">
        <v>187</v>
      </c>
      <c r="B18" s="311"/>
      <c r="C18" s="311"/>
      <c r="D18" s="311"/>
      <c r="E18" s="311"/>
      <c r="F18" s="311"/>
      <c r="G18" s="311"/>
      <c r="H18" s="311"/>
      <c r="I18" s="311"/>
      <c r="J18" s="311"/>
      <c r="K18" s="311"/>
      <c r="L18" s="311"/>
    </row>
    <row r="19" spans="1:13" ht="28.5" customHeight="1">
      <c r="A19" s="263" t="s">
        <v>204</v>
      </c>
      <c r="B19" s="277"/>
      <c r="C19" s="277"/>
      <c r="D19" s="277"/>
      <c r="E19" s="277"/>
      <c r="F19" s="277"/>
      <c r="G19" s="277"/>
      <c r="H19" s="277"/>
      <c r="I19" s="277"/>
      <c r="J19" s="277"/>
      <c r="K19" s="277"/>
      <c r="L19" s="277"/>
    </row>
    <row r="20" spans="1:13" ht="12.75" customHeight="1">
      <c r="A20" s="278" t="s">
        <v>295</v>
      </c>
      <c r="B20" s="278"/>
      <c r="C20" s="278"/>
      <c r="D20" s="278"/>
      <c r="E20" s="278"/>
      <c r="F20" s="278"/>
      <c r="G20" s="278"/>
      <c r="H20" s="278"/>
      <c r="I20" s="278"/>
      <c r="J20" s="278"/>
      <c r="K20" s="278"/>
      <c r="L20" s="278"/>
    </row>
    <row r="21" spans="1:13" ht="12.75" customHeight="1">
      <c r="A21" s="299" t="s">
        <v>296</v>
      </c>
      <c r="B21" s="299"/>
      <c r="C21" s="299"/>
      <c r="D21" s="299"/>
      <c r="E21" s="299"/>
      <c r="F21" s="299"/>
      <c r="G21" s="299"/>
      <c r="H21" s="299"/>
      <c r="I21" s="299"/>
      <c r="J21" s="299"/>
      <c r="K21" s="299"/>
      <c r="L21" s="299"/>
    </row>
    <row r="22" spans="1:13">
      <c r="B22" s="36"/>
      <c r="C22" s="36"/>
      <c r="D22" s="36"/>
      <c r="E22" s="36"/>
      <c r="F22" s="36"/>
      <c r="G22" s="36"/>
      <c r="H22" s="36"/>
      <c r="I22" s="36"/>
      <c r="J22" s="36"/>
      <c r="K22" s="36"/>
      <c r="L22" s="36"/>
      <c r="M22" s="36"/>
    </row>
    <row r="23" spans="1:13">
      <c r="B23" s="36"/>
      <c r="C23" s="36"/>
      <c r="D23" s="36"/>
      <c r="E23" s="36"/>
      <c r="F23" s="36"/>
      <c r="G23" s="36"/>
      <c r="H23" s="36"/>
      <c r="I23" s="36"/>
      <c r="J23" s="36"/>
      <c r="K23" s="36"/>
      <c r="L23" s="36"/>
      <c r="M23" s="36"/>
    </row>
    <row r="24" spans="1:13">
      <c r="B24" s="235"/>
      <c r="C24" s="36"/>
      <c r="D24" s="235"/>
      <c r="E24" s="235"/>
      <c r="F24" s="235"/>
      <c r="G24" s="235"/>
      <c r="H24" s="235"/>
      <c r="I24" s="235"/>
      <c r="J24" s="235"/>
      <c r="K24" s="235"/>
      <c r="L24" s="235"/>
      <c r="M24" s="36"/>
    </row>
    <row r="25" spans="1:13">
      <c r="B25" s="36"/>
      <c r="C25" s="36"/>
      <c r="D25" s="36"/>
      <c r="E25" s="36"/>
      <c r="F25" s="36"/>
      <c r="G25" s="36"/>
      <c r="H25" s="36"/>
      <c r="I25" s="36"/>
      <c r="J25" s="36"/>
      <c r="K25" s="36"/>
      <c r="L25" s="36"/>
      <c r="M25" s="36"/>
    </row>
    <row r="26" spans="1:13">
      <c r="B26" s="36"/>
      <c r="C26" s="36"/>
      <c r="D26" s="36"/>
      <c r="E26" s="36"/>
      <c r="F26" s="36"/>
      <c r="G26" s="36"/>
      <c r="H26" s="36"/>
      <c r="I26" s="36"/>
      <c r="J26" s="36"/>
      <c r="K26" s="36"/>
      <c r="L26" s="36"/>
      <c r="M26" s="36"/>
    </row>
    <row r="27" spans="1:13">
      <c r="B27" s="36"/>
      <c r="C27" s="36"/>
      <c r="D27" s="36"/>
      <c r="E27" s="36"/>
      <c r="F27" s="36"/>
      <c r="G27" s="36"/>
      <c r="H27" s="36"/>
      <c r="I27" s="36"/>
      <c r="J27" s="36"/>
      <c r="K27" s="36"/>
      <c r="L27" s="36"/>
      <c r="M27" s="36"/>
    </row>
    <row r="28" spans="1:13">
      <c r="B28" s="36"/>
      <c r="C28" s="36"/>
      <c r="D28" s="36"/>
      <c r="E28" s="36"/>
      <c r="F28" s="36"/>
      <c r="G28" s="36"/>
      <c r="H28" s="36"/>
      <c r="I28" s="36"/>
      <c r="J28" s="36"/>
      <c r="K28" s="36"/>
      <c r="L28" s="36"/>
      <c r="M28" s="36"/>
    </row>
  </sheetData>
  <mergeCells count="9">
    <mergeCell ref="A21:L21"/>
    <mergeCell ref="A19:L19"/>
    <mergeCell ref="A18:L18"/>
    <mergeCell ref="A1:L1"/>
    <mergeCell ref="A2:L2"/>
    <mergeCell ref="A16:L16"/>
    <mergeCell ref="A17:L17"/>
    <mergeCell ref="J3:L3"/>
    <mergeCell ref="A20:L20"/>
  </mergeCells>
  <phoneticPr fontId="3" type="noConversion"/>
  <pageMargins left="0.78740157499999996" right="0.78740157499999996" top="0.984251969" bottom="0.984251969" header="0.4921259845" footer="0.4921259845"/>
  <pageSetup paperSize="9" scale="64"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5"/>
  <sheetViews>
    <sheetView zoomScaleNormal="100" workbookViewId="0">
      <selection activeCell="A14" sqref="A14"/>
    </sheetView>
  </sheetViews>
  <sheetFormatPr baseColWidth="10" defaultRowHeight="13.2"/>
  <cols>
    <col min="1" max="1" width="7.44140625" customWidth="1"/>
    <col min="2" max="2" width="10" customWidth="1"/>
    <col min="3" max="3" width="15.5546875" customWidth="1"/>
    <col min="4" max="5" width="11" customWidth="1"/>
    <col min="6" max="6" width="9.88671875" customWidth="1"/>
    <col min="7" max="7" width="11.5546875" customWidth="1"/>
    <col min="8" max="8" width="10.88671875" customWidth="1"/>
    <col min="9" max="9" width="16.33203125" customWidth="1"/>
    <col min="10" max="10" width="8.6640625" customWidth="1"/>
  </cols>
  <sheetData>
    <row r="1" spans="1:10" ht="22.5" customHeight="1">
      <c r="A1" s="292" t="s">
        <v>255</v>
      </c>
      <c r="B1" s="262"/>
      <c r="C1" s="262"/>
      <c r="D1" s="262"/>
      <c r="E1" s="262"/>
      <c r="F1" s="262"/>
      <c r="G1" s="262"/>
      <c r="H1" s="262"/>
      <c r="I1" s="262"/>
      <c r="J1" s="262"/>
    </row>
    <row r="2" spans="1:10" ht="18" customHeight="1">
      <c r="A2" s="267" t="s">
        <v>268</v>
      </c>
      <c r="B2" s="262"/>
      <c r="C2" s="262"/>
      <c r="D2" s="262"/>
      <c r="E2" s="262"/>
      <c r="F2" s="262"/>
      <c r="G2" s="262"/>
      <c r="H2" s="262"/>
      <c r="I2" s="262"/>
      <c r="J2" s="262"/>
    </row>
    <row r="3" spans="1:10">
      <c r="J3" s="1" t="s">
        <v>174</v>
      </c>
    </row>
    <row r="4" spans="1:10" ht="39.6">
      <c r="A4" s="138"/>
      <c r="B4" s="3" t="s">
        <v>2</v>
      </c>
      <c r="C4" s="228" t="s">
        <v>202</v>
      </c>
      <c r="D4" s="228" t="s">
        <v>170</v>
      </c>
      <c r="E4" s="228" t="s">
        <v>171</v>
      </c>
      <c r="F4" s="228" t="s">
        <v>200</v>
      </c>
      <c r="G4" s="228" t="s">
        <v>29</v>
      </c>
      <c r="H4" s="228" t="s">
        <v>34</v>
      </c>
      <c r="I4" s="228" t="s">
        <v>275</v>
      </c>
      <c r="J4" s="228" t="s">
        <v>282</v>
      </c>
    </row>
    <row r="5" spans="1:10">
      <c r="A5" s="188" t="s">
        <v>74</v>
      </c>
      <c r="B5" s="128">
        <v>588.9</v>
      </c>
      <c r="C5" s="26">
        <v>277.60000000000002</v>
      </c>
      <c r="D5" s="26">
        <v>76.3</v>
      </c>
      <c r="E5" s="26">
        <v>91.9</v>
      </c>
      <c r="F5" s="26">
        <v>16.5</v>
      </c>
      <c r="G5" s="26">
        <v>85.4</v>
      </c>
      <c r="H5" s="26">
        <v>12.1</v>
      </c>
      <c r="I5" s="26">
        <v>11</v>
      </c>
      <c r="J5" s="26">
        <v>18.2</v>
      </c>
    </row>
    <row r="6" spans="1:10">
      <c r="A6" s="45" t="s">
        <v>154</v>
      </c>
      <c r="B6" s="129">
        <v>593.1</v>
      </c>
      <c r="C6" s="22">
        <v>279.89999999999998</v>
      </c>
      <c r="D6" s="22">
        <v>77.7</v>
      </c>
      <c r="E6" s="22">
        <v>87.7</v>
      </c>
      <c r="F6" s="22">
        <v>17</v>
      </c>
      <c r="G6" s="22">
        <v>88.5</v>
      </c>
      <c r="H6" s="22">
        <v>12.5</v>
      </c>
      <c r="I6" s="22">
        <v>11</v>
      </c>
      <c r="J6" s="22">
        <v>18.7</v>
      </c>
    </row>
    <row r="7" spans="1:10">
      <c r="A7" s="45" t="s">
        <v>192</v>
      </c>
      <c r="B7" s="129">
        <v>592.26</v>
      </c>
      <c r="C7" s="22">
        <v>274.7</v>
      </c>
      <c r="D7" s="22">
        <v>76.34</v>
      </c>
      <c r="E7" s="22">
        <v>86.16</v>
      </c>
      <c r="F7" s="22">
        <v>16.12</v>
      </c>
      <c r="G7" s="22">
        <v>95.36</v>
      </c>
      <c r="H7" s="22">
        <v>12.83</v>
      </c>
      <c r="I7" s="22">
        <v>12.08</v>
      </c>
      <c r="J7" s="22">
        <v>18.690000000000001</v>
      </c>
    </row>
    <row r="8" spans="1:10">
      <c r="A8" s="45" t="s">
        <v>201</v>
      </c>
      <c r="B8" s="129">
        <v>588.38</v>
      </c>
      <c r="C8" s="22">
        <v>277.22000000000003</v>
      </c>
      <c r="D8" s="22">
        <v>77.02</v>
      </c>
      <c r="E8" s="22">
        <v>81.83</v>
      </c>
      <c r="F8" s="22">
        <v>13.4</v>
      </c>
      <c r="G8" s="22">
        <v>93.789999999999992</v>
      </c>
      <c r="H8" s="22">
        <v>14.05</v>
      </c>
      <c r="I8" s="22">
        <v>12.38</v>
      </c>
      <c r="J8" s="22">
        <v>18.690000000000001</v>
      </c>
    </row>
    <row r="9" spans="1:10">
      <c r="A9" s="45" t="s">
        <v>215</v>
      </c>
      <c r="B9" s="129">
        <v>578.6</v>
      </c>
      <c r="C9" s="22">
        <v>275.3</v>
      </c>
      <c r="D9" s="22">
        <v>75.5</v>
      </c>
      <c r="E9" s="22">
        <v>80.3</v>
      </c>
      <c r="F9" s="22">
        <v>12.3</v>
      </c>
      <c r="G9" s="22">
        <v>91.3</v>
      </c>
      <c r="H9" s="22">
        <v>13.4</v>
      </c>
      <c r="I9" s="22">
        <v>12.4</v>
      </c>
      <c r="J9" s="22">
        <v>18.2</v>
      </c>
    </row>
    <row r="10" spans="1:10">
      <c r="A10" s="45" t="s">
        <v>229</v>
      </c>
      <c r="B10" s="129">
        <v>587.19000000000005</v>
      </c>
      <c r="C10" s="22">
        <v>279.33999999999997</v>
      </c>
      <c r="D10" s="22">
        <v>79.819999999999993</v>
      </c>
      <c r="E10" s="22">
        <v>79.87</v>
      </c>
      <c r="F10" s="22">
        <v>12.9</v>
      </c>
      <c r="G10" s="22">
        <v>89.490000000000009</v>
      </c>
      <c r="H10" s="22">
        <v>12.82</v>
      </c>
      <c r="I10" s="22">
        <v>12.38</v>
      </c>
      <c r="J10" s="22">
        <v>20.59</v>
      </c>
    </row>
    <row r="11" spans="1:10">
      <c r="A11" s="45" t="s">
        <v>276</v>
      </c>
      <c r="B11" s="129">
        <v>589.1</v>
      </c>
      <c r="C11" s="22">
        <v>276.28000000000003</v>
      </c>
      <c r="D11" s="22">
        <v>79.89</v>
      </c>
      <c r="E11" s="22">
        <v>80.63</v>
      </c>
      <c r="F11" s="22">
        <v>13.45</v>
      </c>
      <c r="G11" s="22">
        <v>89.94</v>
      </c>
      <c r="H11" s="22">
        <v>13.8</v>
      </c>
      <c r="I11" s="22">
        <v>14.83</v>
      </c>
      <c r="J11" s="22">
        <v>20.28</v>
      </c>
    </row>
    <row r="12" spans="1:10">
      <c r="A12" s="45" t="s">
        <v>288</v>
      </c>
      <c r="B12" s="129">
        <v>585.89</v>
      </c>
      <c r="C12" s="22">
        <v>280.83999999999997</v>
      </c>
      <c r="D12" s="22">
        <v>77.45</v>
      </c>
      <c r="E12" s="22">
        <v>80.88</v>
      </c>
      <c r="F12" s="22">
        <v>11.66</v>
      </c>
      <c r="G12" s="22">
        <v>87.34</v>
      </c>
      <c r="H12" s="22">
        <v>13.6</v>
      </c>
      <c r="I12" s="22">
        <v>13.61</v>
      </c>
      <c r="J12" s="22">
        <v>20.5</v>
      </c>
    </row>
    <row r="13" spans="1:10">
      <c r="A13" s="45" t="s">
        <v>290</v>
      </c>
      <c r="B13" s="129">
        <v>593.16999999999996</v>
      </c>
      <c r="C13" s="22">
        <v>285.55</v>
      </c>
      <c r="D13" s="22">
        <v>75.86</v>
      </c>
      <c r="E13" s="22">
        <v>79.75</v>
      </c>
      <c r="F13" s="22">
        <v>12.97</v>
      </c>
      <c r="G13" s="22">
        <v>91.52000000000001</v>
      </c>
      <c r="H13" s="22">
        <v>11.17</v>
      </c>
      <c r="I13" s="22">
        <v>14.63</v>
      </c>
      <c r="J13" s="22">
        <v>21.72</v>
      </c>
    </row>
    <row r="14" spans="1:10">
      <c r="A14" s="45" t="s">
        <v>304</v>
      </c>
      <c r="B14" s="129">
        <v>593.32000000000005</v>
      </c>
      <c r="C14" s="22">
        <v>293.45</v>
      </c>
      <c r="D14" s="22">
        <v>77.77</v>
      </c>
      <c r="E14" s="22">
        <v>78.8</v>
      </c>
      <c r="F14" s="22">
        <v>11.82</v>
      </c>
      <c r="G14" s="22">
        <v>86.14</v>
      </c>
      <c r="H14" s="22">
        <v>10.039999999999999</v>
      </c>
      <c r="I14" s="22">
        <v>17.100000000000001</v>
      </c>
      <c r="J14" s="22">
        <v>18.21</v>
      </c>
    </row>
    <row r="15" spans="1:10">
      <c r="B15" s="22"/>
      <c r="C15" s="22"/>
      <c r="D15" s="22"/>
      <c r="E15" s="22"/>
      <c r="F15" s="22"/>
      <c r="G15" s="22"/>
      <c r="H15" s="22"/>
      <c r="I15" s="22"/>
      <c r="J15" s="22"/>
    </row>
    <row r="16" spans="1:10">
      <c r="A16" s="280" t="s">
        <v>84</v>
      </c>
      <c r="B16" s="280"/>
      <c r="C16" s="280"/>
      <c r="D16" s="280"/>
      <c r="E16" s="280"/>
      <c r="F16" s="280"/>
      <c r="G16" s="280"/>
      <c r="H16" s="280"/>
      <c r="I16" s="280"/>
      <c r="J16" s="280"/>
    </row>
    <row r="17" spans="1:13" ht="30.75" customHeight="1">
      <c r="A17" s="263" t="s">
        <v>203</v>
      </c>
      <c r="B17" s="277"/>
      <c r="C17" s="277"/>
      <c r="D17" s="277"/>
      <c r="E17" s="277"/>
      <c r="F17" s="277"/>
      <c r="G17" s="277"/>
      <c r="H17" s="277"/>
      <c r="I17" s="277"/>
      <c r="J17" s="277"/>
    </row>
    <row r="18" spans="1:13" ht="12.75" customHeight="1">
      <c r="A18" s="278" t="s">
        <v>295</v>
      </c>
      <c r="B18" s="278"/>
      <c r="C18" s="278"/>
      <c r="D18" s="278"/>
      <c r="E18" s="278"/>
      <c r="F18" s="278"/>
      <c r="G18" s="278"/>
      <c r="H18" s="278"/>
      <c r="I18" s="278"/>
      <c r="J18" s="278"/>
    </row>
    <row r="19" spans="1:13" ht="12.75" customHeight="1">
      <c r="A19" s="299" t="s">
        <v>296</v>
      </c>
      <c r="B19" s="299"/>
      <c r="C19" s="299"/>
      <c r="D19" s="299"/>
      <c r="E19" s="299"/>
      <c r="F19" s="299"/>
      <c r="G19" s="299"/>
      <c r="H19" s="299"/>
      <c r="I19" s="299"/>
      <c r="J19" s="299"/>
    </row>
    <row r="23" spans="1:13">
      <c r="A23" s="109"/>
      <c r="B23" s="109"/>
      <c r="C23" s="109"/>
      <c r="D23" s="109"/>
      <c r="E23" s="109"/>
      <c r="F23" s="109"/>
      <c r="G23" s="109"/>
      <c r="H23" s="109"/>
      <c r="I23" s="109"/>
      <c r="J23" s="109"/>
      <c r="K23" s="109"/>
      <c r="L23" s="109"/>
      <c r="M23" s="109"/>
    </row>
    <row r="24" spans="1:13">
      <c r="A24" s="109"/>
      <c r="B24" s="237"/>
      <c r="C24" s="237"/>
      <c r="D24" s="237"/>
      <c r="E24" s="237"/>
      <c r="F24" s="237"/>
      <c r="G24" s="237"/>
      <c r="H24" s="237"/>
      <c r="I24" s="237"/>
      <c r="J24" s="237"/>
      <c r="K24" s="109"/>
      <c r="L24" s="109"/>
      <c r="M24" s="109"/>
    </row>
    <row r="25" spans="1:13">
      <c r="A25" s="109"/>
      <c r="B25" s="109"/>
      <c r="C25" s="109"/>
      <c r="D25" s="109"/>
      <c r="E25" s="109"/>
      <c r="F25" s="109"/>
      <c r="G25" s="109"/>
      <c r="H25" s="109"/>
      <c r="I25" s="109"/>
      <c r="J25" s="109"/>
      <c r="K25" s="109"/>
      <c r="L25" s="109"/>
      <c r="M25" s="109"/>
    </row>
    <row r="26" spans="1:13">
      <c r="A26" s="109"/>
      <c r="B26" s="109"/>
      <c r="C26" s="109"/>
      <c r="D26" s="109"/>
      <c r="E26" s="109"/>
      <c r="F26" s="109"/>
      <c r="G26" s="109"/>
      <c r="H26" s="109"/>
      <c r="I26" s="109"/>
      <c r="J26" s="109"/>
      <c r="K26" s="109"/>
      <c r="L26" s="109"/>
      <c r="M26" s="109"/>
    </row>
    <row r="27" spans="1:13">
      <c r="A27" s="109"/>
      <c r="B27" s="109"/>
      <c r="C27" s="109"/>
      <c r="D27" s="109"/>
      <c r="E27" s="109"/>
      <c r="F27" s="109"/>
      <c r="G27" s="109"/>
      <c r="H27" s="109"/>
      <c r="I27" s="109"/>
      <c r="J27" s="109"/>
      <c r="K27" s="109"/>
      <c r="L27" s="109"/>
      <c r="M27" s="109"/>
    </row>
    <row r="32" spans="1:13">
      <c r="L32" s="115"/>
    </row>
    <row r="33" spans="12:12">
      <c r="L33" s="115"/>
    </row>
    <row r="34" spans="12:12">
      <c r="L34" s="115"/>
    </row>
    <row r="35" spans="12:12">
      <c r="L35" s="115"/>
    </row>
  </sheetData>
  <mergeCells count="6">
    <mergeCell ref="A1:J1"/>
    <mergeCell ref="A2:J2"/>
    <mergeCell ref="A16:J16"/>
    <mergeCell ref="A17:J17"/>
    <mergeCell ref="A18:J18"/>
    <mergeCell ref="A19:J19"/>
  </mergeCells>
  <phoneticPr fontId="0" type="noConversion"/>
  <pageMargins left="0.78740157499999996" right="0.78740157499999996" top="0.984251969" bottom="0.984251969" header="0.4921259845" footer="0.4921259845"/>
  <pageSetup paperSize="9" scale="72"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20"/>
  <sheetViews>
    <sheetView topLeftCell="A4" workbookViewId="0">
      <selection activeCell="A16" sqref="A16"/>
    </sheetView>
  </sheetViews>
  <sheetFormatPr baseColWidth="10" defaultRowHeight="13.2"/>
  <cols>
    <col min="1" max="1" width="9" customWidth="1"/>
    <col min="2" max="2" width="5.6640625" customWidth="1"/>
    <col min="3" max="3" width="6.5546875" customWidth="1"/>
    <col min="4" max="4" width="12.6640625" customWidth="1"/>
    <col min="5" max="5" width="14.5546875" customWidth="1"/>
    <col min="6" max="6" width="11" customWidth="1"/>
    <col min="7" max="7" width="5.6640625" customWidth="1"/>
    <col min="8" max="8" width="6.109375" customWidth="1"/>
    <col min="10" max="10" width="9.33203125" customWidth="1"/>
    <col min="11" max="11" width="6.44140625" customWidth="1"/>
    <col min="12" max="12" width="6.88671875" customWidth="1"/>
    <col min="14" max="14" width="10.109375" customWidth="1"/>
  </cols>
  <sheetData>
    <row r="1" spans="1:14" ht="19.5" customHeight="1">
      <c r="A1" s="268" t="s">
        <v>49</v>
      </c>
      <c r="B1" s="268"/>
      <c r="C1" s="268"/>
      <c r="D1" s="268"/>
      <c r="E1" s="268"/>
      <c r="F1" s="268"/>
      <c r="G1" s="268"/>
      <c r="H1" s="268"/>
      <c r="I1" s="268"/>
      <c r="J1" s="268"/>
      <c r="K1" s="268"/>
      <c r="L1" s="268"/>
      <c r="M1" s="268"/>
      <c r="N1" s="268"/>
    </row>
    <row r="2" spans="1:14">
      <c r="A2" s="280" t="s">
        <v>269</v>
      </c>
      <c r="B2" s="280"/>
      <c r="C2" s="280"/>
      <c r="D2" s="280"/>
      <c r="E2" s="280"/>
      <c r="F2" s="280"/>
      <c r="G2" s="280"/>
      <c r="H2" s="280"/>
      <c r="I2" s="280"/>
      <c r="J2" s="280"/>
      <c r="K2" s="280"/>
      <c r="L2" s="280"/>
      <c r="M2" s="280"/>
      <c r="N2" s="280"/>
    </row>
    <row r="3" spans="1:14">
      <c r="A3" s="283" t="s">
        <v>178</v>
      </c>
      <c r="B3" s="262"/>
      <c r="C3" s="262"/>
      <c r="D3" s="262"/>
      <c r="E3" s="262"/>
      <c r="F3" s="262"/>
      <c r="G3" s="262"/>
      <c r="H3" s="262"/>
      <c r="I3" s="262"/>
      <c r="J3" s="262"/>
      <c r="K3" s="262"/>
      <c r="L3" s="262"/>
      <c r="M3" s="262"/>
      <c r="N3" s="262"/>
    </row>
    <row r="4" spans="1:14" ht="46.2" customHeight="1">
      <c r="B4" s="323" t="s">
        <v>176</v>
      </c>
      <c r="C4" s="317"/>
      <c r="D4" s="317"/>
      <c r="E4" s="317"/>
      <c r="F4" s="317"/>
      <c r="G4" s="323" t="s">
        <v>177</v>
      </c>
      <c r="H4" s="317"/>
      <c r="I4" s="317"/>
      <c r="J4" s="317"/>
      <c r="K4" s="318" t="s">
        <v>217</v>
      </c>
      <c r="L4" s="319"/>
      <c r="M4" s="319"/>
      <c r="N4" s="319"/>
    </row>
    <row r="5" spans="1:14" ht="52.8">
      <c r="A5" s="138"/>
      <c r="B5" s="2" t="s">
        <v>2</v>
      </c>
      <c r="C5" s="13" t="s">
        <v>220</v>
      </c>
      <c r="D5" s="13" t="s">
        <v>39</v>
      </c>
      <c r="E5" s="13" t="s">
        <v>281</v>
      </c>
      <c r="F5" s="13" t="s">
        <v>221</v>
      </c>
      <c r="G5" s="2" t="s">
        <v>2</v>
      </c>
      <c r="H5" s="13" t="s">
        <v>220</v>
      </c>
      <c r="I5" s="13" t="s">
        <v>39</v>
      </c>
      <c r="J5" s="13" t="s">
        <v>221</v>
      </c>
      <c r="K5" s="2" t="s">
        <v>2</v>
      </c>
      <c r="L5" s="13" t="s">
        <v>220</v>
      </c>
      <c r="M5" s="13" t="s">
        <v>39</v>
      </c>
      <c r="N5" s="13" t="s">
        <v>221</v>
      </c>
    </row>
    <row r="6" spans="1:14">
      <c r="A6" s="188" t="s">
        <v>74</v>
      </c>
      <c r="B6" s="15">
        <v>198</v>
      </c>
      <c r="C6" s="4">
        <v>13</v>
      </c>
      <c r="D6" s="4">
        <v>48</v>
      </c>
      <c r="E6" s="4">
        <v>48</v>
      </c>
      <c r="F6" s="4">
        <v>89</v>
      </c>
      <c r="G6" s="149" t="s">
        <v>54</v>
      </c>
      <c r="H6" s="118" t="s">
        <v>54</v>
      </c>
      <c r="I6" s="118" t="s">
        <v>54</v>
      </c>
      <c r="J6" s="118">
        <v>3</v>
      </c>
      <c r="K6" s="149" t="s">
        <v>82</v>
      </c>
      <c r="L6" s="118" t="s">
        <v>82</v>
      </c>
      <c r="M6" s="118" t="s">
        <v>82</v>
      </c>
      <c r="N6" s="118" t="s">
        <v>82</v>
      </c>
    </row>
    <row r="7" spans="1:14">
      <c r="A7" s="45" t="s">
        <v>154</v>
      </c>
      <c r="B7" s="6">
        <v>206</v>
      </c>
      <c r="C7">
        <v>14</v>
      </c>
      <c r="D7">
        <v>59</v>
      </c>
      <c r="E7">
        <v>42</v>
      </c>
      <c r="F7">
        <v>91</v>
      </c>
      <c r="G7" s="150" t="s">
        <v>54</v>
      </c>
      <c r="H7" s="110" t="s">
        <v>54</v>
      </c>
      <c r="I7" s="28">
        <v>1</v>
      </c>
      <c r="J7" s="28">
        <v>3</v>
      </c>
      <c r="K7" s="150" t="s">
        <v>82</v>
      </c>
      <c r="L7" s="110" t="s">
        <v>82</v>
      </c>
      <c r="M7" s="28" t="s">
        <v>82</v>
      </c>
      <c r="N7" s="28" t="s">
        <v>82</v>
      </c>
    </row>
    <row r="8" spans="1:14">
      <c r="A8" s="45" t="s">
        <v>192</v>
      </c>
      <c r="B8" s="6">
        <v>219</v>
      </c>
      <c r="C8">
        <v>15</v>
      </c>
      <c r="D8">
        <v>51</v>
      </c>
      <c r="E8">
        <v>45</v>
      </c>
      <c r="F8">
        <v>108</v>
      </c>
      <c r="G8" s="150" t="s">
        <v>54</v>
      </c>
      <c r="H8" s="28" t="s">
        <v>54</v>
      </c>
      <c r="I8" s="28" t="s">
        <v>54</v>
      </c>
      <c r="J8">
        <v>7</v>
      </c>
      <c r="K8" s="150" t="s">
        <v>82</v>
      </c>
      <c r="L8" s="28" t="s">
        <v>82</v>
      </c>
      <c r="M8" s="28" t="s">
        <v>82</v>
      </c>
      <c r="N8" s="28" t="s">
        <v>82</v>
      </c>
    </row>
    <row r="9" spans="1:14">
      <c r="A9" s="45" t="s">
        <v>201</v>
      </c>
      <c r="B9" s="6">
        <v>214</v>
      </c>
      <c r="C9">
        <v>15</v>
      </c>
      <c r="D9">
        <v>46</v>
      </c>
      <c r="E9">
        <v>37</v>
      </c>
      <c r="F9">
        <v>116</v>
      </c>
      <c r="G9" s="150" t="s">
        <v>54</v>
      </c>
      <c r="H9" s="28">
        <v>2</v>
      </c>
      <c r="I9" s="28" t="s">
        <v>54</v>
      </c>
      <c r="J9">
        <v>6</v>
      </c>
      <c r="K9" s="150" t="s">
        <v>54</v>
      </c>
      <c r="L9" s="28" t="s">
        <v>54</v>
      </c>
      <c r="M9" s="28" t="s">
        <v>54</v>
      </c>
      <c r="N9" s="28" t="s">
        <v>54</v>
      </c>
    </row>
    <row r="10" spans="1:14">
      <c r="A10" s="45" t="s">
        <v>215</v>
      </c>
      <c r="B10" s="6">
        <v>195</v>
      </c>
      <c r="C10">
        <v>15</v>
      </c>
      <c r="D10">
        <v>77</v>
      </c>
      <c r="E10">
        <v>27</v>
      </c>
      <c r="F10">
        <v>76</v>
      </c>
      <c r="G10" s="150">
        <v>10</v>
      </c>
      <c r="H10" s="28">
        <v>4</v>
      </c>
      <c r="I10" s="110" t="s">
        <v>82</v>
      </c>
      <c r="J10" s="28">
        <v>6</v>
      </c>
      <c r="K10" s="150">
        <v>8</v>
      </c>
      <c r="L10" s="28">
        <v>2</v>
      </c>
      <c r="M10" s="110">
        <v>2</v>
      </c>
      <c r="N10" s="28">
        <v>4</v>
      </c>
    </row>
    <row r="11" spans="1:14">
      <c r="A11" s="45" t="s">
        <v>229</v>
      </c>
      <c r="B11" s="6">
        <v>193</v>
      </c>
      <c r="C11">
        <v>13</v>
      </c>
      <c r="D11">
        <v>72</v>
      </c>
      <c r="E11">
        <v>27</v>
      </c>
      <c r="F11">
        <v>81</v>
      </c>
      <c r="G11" s="150">
        <v>10</v>
      </c>
      <c r="H11" s="28">
        <v>4</v>
      </c>
      <c r="I11" s="110" t="s">
        <v>82</v>
      </c>
      <c r="J11" s="28">
        <v>6</v>
      </c>
      <c r="K11" s="150">
        <v>7</v>
      </c>
      <c r="L11" s="28">
        <v>2</v>
      </c>
      <c r="M11" s="110">
        <v>2</v>
      </c>
      <c r="N11" s="28">
        <v>3</v>
      </c>
    </row>
    <row r="12" spans="1:14">
      <c r="A12" s="45" t="s">
        <v>276</v>
      </c>
      <c r="B12" s="6">
        <v>196</v>
      </c>
      <c r="C12">
        <v>11</v>
      </c>
      <c r="D12">
        <v>73</v>
      </c>
      <c r="E12">
        <v>29</v>
      </c>
      <c r="F12">
        <v>83</v>
      </c>
      <c r="G12" s="150">
        <v>9</v>
      </c>
      <c r="H12">
        <v>4</v>
      </c>
      <c r="I12" s="28" t="s">
        <v>82</v>
      </c>
      <c r="J12">
        <v>5</v>
      </c>
      <c r="K12" s="150">
        <v>4</v>
      </c>
      <c r="L12">
        <v>2</v>
      </c>
      <c r="M12">
        <v>1</v>
      </c>
      <c r="N12">
        <v>1</v>
      </c>
    </row>
    <row r="13" spans="1:14">
      <c r="A13" s="45" t="s">
        <v>288</v>
      </c>
      <c r="B13" s="6">
        <v>199</v>
      </c>
      <c r="C13">
        <v>11</v>
      </c>
      <c r="D13">
        <v>65</v>
      </c>
      <c r="E13">
        <v>29</v>
      </c>
      <c r="F13">
        <v>94</v>
      </c>
      <c r="G13" s="150">
        <v>9</v>
      </c>
      <c r="H13" s="28">
        <v>4</v>
      </c>
      <c r="I13" s="28" t="s">
        <v>82</v>
      </c>
      <c r="J13">
        <v>5</v>
      </c>
      <c r="K13" s="150">
        <v>5</v>
      </c>
      <c r="L13" s="28">
        <v>2</v>
      </c>
      <c r="M13" s="110">
        <v>1</v>
      </c>
      <c r="N13" s="28">
        <v>2</v>
      </c>
    </row>
    <row r="14" spans="1:14">
      <c r="A14" s="45" t="s">
        <v>290</v>
      </c>
      <c r="B14" s="6">
        <v>204</v>
      </c>
      <c r="C14">
        <v>14</v>
      </c>
      <c r="D14">
        <v>60</v>
      </c>
      <c r="E14">
        <v>35</v>
      </c>
      <c r="F14">
        <v>95</v>
      </c>
      <c r="G14" s="150">
        <v>11</v>
      </c>
      <c r="H14" s="28">
        <v>5</v>
      </c>
      <c r="I14" s="28" t="s">
        <v>82</v>
      </c>
      <c r="J14">
        <v>6</v>
      </c>
      <c r="K14" s="150">
        <v>4</v>
      </c>
      <c r="L14" s="28">
        <v>1</v>
      </c>
      <c r="M14" s="28">
        <v>1</v>
      </c>
      <c r="N14" s="28">
        <v>2</v>
      </c>
    </row>
    <row r="15" spans="1:14">
      <c r="A15" s="45" t="s">
        <v>304</v>
      </c>
      <c r="B15" s="6">
        <v>211</v>
      </c>
      <c r="C15">
        <v>14</v>
      </c>
      <c r="D15">
        <v>63</v>
      </c>
      <c r="E15">
        <v>36</v>
      </c>
      <c r="F15">
        <v>98</v>
      </c>
      <c r="G15" s="150">
        <v>15</v>
      </c>
      <c r="H15" s="28">
        <v>6</v>
      </c>
      <c r="I15" s="28">
        <v>1</v>
      </c>
      <c r="J15">
        <v>8</v>
      </c>
      <c r="K15" s="150">
        <v>6</v>
      </c>
      <c r="L15" s="28">
        <v>2</v>
      </c>
      <c r="M15" s="28" t="s">
        <v>82</v>
      </c>
      <c r="N15" s="28">
        <v>4</v>
      </c>
    </row>
    <row r="16" spans="1:14" s="20" customFormat="1">
      <c r="A16" s="220"/>
      <c r="G16" s="221"/>
      <c r="I16" s="222"/>
      <c r="K16" s="221"/>
    </row>
    <row r="17" spans="1:14">
      <c r="A17" s="280" t="s">
        <v>179</v>
      </c>
      <c r="B17" s="280"/>
      <c r="C17" s="280"/>
      <c r="D17" s="280"/>
      <c r="E17" s="280"/>
      <c r="F17" s="280"/>
      <c r="G17" s="280"/>
      <c r="H17" s="280"/>
      <c r="I17" s="280"/>
      <c r="J17" s="280"/>
      <c r="K17" s="280"/>
      <c r="L17" s="280"/>
      <c r="M17" s="280"/>
      <c r="N17" s="280"/>
    </row>
    <row r="18" spans="1:14" ht="30" customHeight="1">
      <c r="A18" s="320" t="s">
        <v>224</v>
      </c>
      <c r="B18" s="321"/>
      <c r="C18" s="321"/>
      <c r="D18" s="321"/>
      <c r="E18" s="321"/>
      <c r="F18" s="321"/>
      <c r="G18" s="321"/>
      <c r="H18" s="321"/>
      <c r="I18" s="321"/>
      <c r="J18" s="321"/>
      <c r="K18" s="322"/>
      <c r="L18" s="322"/>
      <c r="M18" s="322"/>
      <c r="N18" s="322"/>
    </row>
    <row r="19" spans="1:14" ht="41.25" customHeight="1">
      <c r="A19" s="320" t="s">
        <v>248</v>
      </c>
      <c r="B19" s="321"/>
      <c r="C19" s="321"/>
      <c r="D19" s="321"/>
      <c r="E19" s="321"/>
      <c r="F19" s="321"/>
      <c r="G19" s="321"/>
      <c r="H19" s="321"/>
      <c r="I19" s="321"/>
      <c r="J19" s="321"/>
      <c r="K19" s="321"/>
      <c r="L19" s="321"/>
      <c r="M19" s="321"/>
      <c r="N19" s="321"/>
    </row>
    <row r="20" spans="1:14" ht="43.95" customHeight="1">
      <c r="A20" s="263" t="s">
        <v>227</v>
      </c>
      <c r="B20" s="277"/>
      <c r="C20" s="277"/>
      <c r="D20" s="277"/>
      <c r="E20" s="277"/>
      <c r="F20" s="277"/>
      <c r="G20" s="277"/>
      <c r="H20" s="277"/>
      <c r="I20" s="277"/>
      <c r="J20" s="277"/>
      <c r="K20" s="277"/>
      <c r="L20" s="277"/>
      <c r="M20" s="277"/>
      <c r="N20" s="277"/>
    </row>
  </sheetData>
  <mergeCells count="10">
    <mergeCell ref="A1:N1"/>
    <mergeCell ref="A2:N2"/>
    <mergeCell ref="A20:N20"/>
    <mergeCell ref="K4:N4"/>
    <mergeCell ref="A3:N3"/>
    <mergeCell ref="A19:N19"/>
    <mergeCell ref="A18:N18"/>
    <mergeCell ref="A17:N17"/>
    <mergeCell ref="B4:F4"/>
    <mergeCell ref="G4:J4"/>
  </mergeCells>
  <phoneticPr fontId="3" type="noConversion"/>
  <pageMargins left="0.78740157499999996" right="0.78740157499999996" top="0.984251969" bottom="0.984251969" header="0.4921259845" footer="0.4921259845"/>
  <pageSetup paperSize="9" scale="68"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30"/>
  <sheetViews>
    <sheetView topLeftCell="A4" workbookViewId="0">
      <selection activeCell="A16" sqref="A16"/>
    </sheetView>
  </sheetViews>
  <sheetFormatPr baseColWidth="10" defaultRowHeight="13.2"/>
  <cols>
    <col min="1" max="1" width="9" customWidth="1"/>
    <col min="2" max="2" width="8.109375" customWidth="1"/>
    <col min="3" max="3" width="8.33203125" customWidth="1"/>
    <col min="4" max="4" width="12.6640625" customWidth="1"/>
    <col min="5" max="5" width="14.5546875" customWidth="1"/>
    <col min="6" max="6" width="11" customWidth="1"/>
    <col min="7" max="7" width="6.5546875" customWidth="1"/>
    <col min="8" max="8" width="7" customWidth="1"/>
    <col min="11" max="11" width="5.6640625" customWidth="1"/>
    <col min="12" max="12" width="8" customWidth="1"/>
    <col min="14" max="14" width="10.88671875" customWidth="1"/>
  </cols>
  <sheetData>
    <row r="1" spans="1:14" ht="19.5" customHeight="1">
      <c r="A1" s="268" t="s">
        <v>256</v>
      </c>
      <c r="B1" s="268"/>
      <c r="C1" s="268"/>
      <c r="D1" s="268"/>
      <c r="E1" s="268"/>
      <c r="F1" s="268"/>
      <c r="G1" s="268"/>
      <c r="H1" s="268"/>
      <c r="I1" s="268"/>
      <c r="J1" s="268"/>
      <c r="K1" s="268"/>
      <c r="L1" s="268"/>
      <c r="M1" s="268"/>
      <c r="N1" s="268"/>
    </row>
    <row r="2" spans="1:14">
      <c r="A2" s="280" t="s">
        <v>269</v>
      </c>
      <c r="B2" s="280"/>
      <c r="C2" s="280"/>
      <c r="D2" s="280"/>
      <c r="E2" s="280"/>
      <c r="F2" s="280"/>
      <c r="G2" s="280"/>
      <c r="H2" s="280"/>
      <c r="I2" s="280"/>
      <c r="J2" s="280"/>
      <c r="K2" s="280"/>
      <c r="L2" s="280"/>
      <c r="M2" s="280"/>
      <c r="N2" s="280"/>
    </row>
    <row r="3" spans="1:14">
      <c r="A3" s="283" t="s">
        <v>180</v>
      </c>
      <c r="B3" s="262"/>
      <c r="C3" s="262"/>
      <c r="D3" s="262"/>
      <c r="E3" s="262"/>
      <c r="F3" s="262"/>
      <c r="G3" s="262"/>
      <c r="H3" s="262"/>
      <c r="I3" s="262"/>
      <c r="J3" s="262"/>
      <c r="K3" s="262"/>
      <c r="L3" s="262"/>
      <c r="M3" s="262"/>
      <c r="N3" s="262"/>
    </row>
    <row r="4" spans="1:14" ht="27.6" customHeight="1">
      <c r="B4" s="323" t="s">
        <v>176</v>
      </c>
      <c r="C4" s="317"/>
      <c r="D4" s="317"/>
      <c r="E4" s="317"/>
      <c r="F4" s="317"/>
      <c r="G4" s="323" t="s">
        <v>177</v>
      </c>
      <c r="H4" s="317"/>
      <c r="I4" s="317"/>
      <c r="J4" s="317"/>
      <c r="K4" s="318" t="s">
        <v>217</v>
      </c>
      <c r="L4" s="319"/>
      <c r="M4" s="319"/>
      <c r="N4" s="319"/>
    </row>
    <row r="5" spans="1:14" ht="66" customHeight="1">
      <c r="A5" s="138"/>
      <c r="B5" s="2" t="s">
        <v>2</v>
      </c>
      <c r="C5" s="13" t="s">
        <v>222</v>
      </c>
      <c r="D5" s="13" t="s">
        <v>39</v>
      </c>
      <c r="E5" s="13" t="s">
        <v>280</v>
      </c>
      <c r="F5" s="13" t="s">
        <v>221</v>
      </c>
      <c r="G5" s="2" t="s">
        <v>2</v>
      </c>
      <c r="H5" s="13" t="s">
        <v>222</v>
      </c>
      <c r="I5" s="13" t="s">
        <v>280</v>
      </c>
      <c r="J5" s="13" t="s">
        <v>221</v>
      </c>
      <c r="K5" s="2" t="s">
        <v>2</v>
      </c>
      <c r="L5" s="13" t="s">
        <v>222</v>
      </c>
      <c r="M5" s="13" t="s">
        <v>39</v>
      </c>
      <c r="N5" s="13" t="s">
        <v>221</v>
      </c>
    </row>
    <row r="6" spans="1:14">
      <c r="A6" s="188" t="s">
        <v>74</v>
      </c>
      <c r="B6" s="15">
        <v>114.1</v>
      </c>
      <c r="C6" s="4">
        <v>12.1</v>
      </c>
      <c r="D6" s="4">
        <v>25.7</v>
      </c>
      <c r="E6" s="4">
        <v>20.100000000000001</v>
      </c>
      <c r="F6" s="4">
        <v>56.3</v>
      </c>
      <c r="G6" s="149" t="s">
        <v>54</v>
      </c>
      <c r="H6" s="118" t="s">
        <v>54</v>
      </c>
      <c r="I6" s="118" t="s">
        <v>54</v>
      </c>
      <c r="J6" s="118">
        <v>2.2000000000000002</v>
      </c>
      <c r="K6" s="149" t="s">
        <v>82</v>
      </c>
      <c r="L6" s="118" t="s">
        <v>82</v>
      </c>
      <c r="M6" s="118" t="s">
        <v>82</v>
      </c>
      <c r="N6" s="118" t="s">
        <v>82</v>
      </c>
    </row>
    <row r="7" spans="1:14">
      <c r="A7" s="45" t="s">
        <v>154</v>
      </c>
      <c r="B7" s="6">
        <v>122.2</v>
      </c>
      <c r="C7">
        <v>12.6</v>
      </c>
      <c r="D7">
        <v>33.1</v>
      </c>
      <c r="E7">
        <v>18.7</v>
      </c>
      <c r="F7">
        <v>57.9</v>
      </c>
      <c r="G7" s="150" t="s">
        <v>54</v>
      </c>
      <c r="H7" s="110" t="s">
        <v>54</v>
      </c>
      <c r="I7" s="110" t="s">
        <v>54</v>
      </c>
      <c r="J7" s="28">
        <v>2.2000000000000002</v>
      </c>
      <c r="K7" s="150" t="s">
        <v>82</v>
      </c>
      <c r="L7" s="110" t="s">
        <v>82</v>
      </c>
      <c r="M7" s="28" t="s">
        <v>82</v>
      </c>
      <c r="N7" s="28" t="s">
        <v>82</v>
      </c>
    </row>
    <row r="8" spans="1:14">
      <c r="A8" s="45" t="s">
        <v>192</v>
      </c>
      <c r="B8" s="6">
        <v>128.1</v>
      </c>
      <c r="C8">
        <v>14.2</v>
      </c>
      <c r="D8" s="22">
        <v>28</v>
      </c>
      <c r="E8">
        <v>20.5</v>
      </c>
      <c r="F8">
        <v>65.5</v>
      </c>
      <c r="G8" s="150" t="s">
        <v>54</v>
      </c>
      <c r="H8" s="110" t="s">
        <v>54</v>
      </c>
      <c r="I8" s="110" t="s">
        <v>54</v>
      </c>
      <c r="J8" s="28">
        <v>3.6</v>
      </c>
      <c r="K8" s="150" t="s">
        <v>82</v>
      </c>
      <c r="L8" s="28" t="s">
        <v>82</v>
      </c>
      <c r="M8" s="28" t="s">
        <v>82</v>
      </c>
      <c r="N8" s="28" t="s">
        <v>82</v>
      </c>
    </row>
    <row r="9" spans="1:14">
      <c r="A9" s="45" t="s">
        <v>201</v>
      </c>
      <c r="B9" s="140">
        <v>123.65</v>
      </c>
      <c r="C9" s="22">
        <v>14</v>
      </c>
      <c r="D9" s="22">
        <v>24.75</v>
      </c>
      <c r="E9">
        <v>17.600000000000001</v>
      </c>
      <c r="F9">
        <v>67.3</v>
      </c>
      <c r="G9" s="150" t="s">
        <v>54</v>
      </c>
      <c r="H9" s="110">
        <v>0.4</v>
      </c>
      <c r="I9" s="110" t="s">
        <v>54</v>
      </c>
      <c r="J9" s="147">
        <v>3.56</v>
      </c>
      <c r="K9" s="150" t="s">
        <v>54</v>
      </c>
      <c r="L9" s="28" t="s">
        <v>54</v>
      </c>
      <c r="M9" s="28" t="s">
        <v>54</v>
      </c>
      <c r="N9" s="28" t="s">
        <v>54</v>
      </c>
    </row>
    <row r="10" spans="1:14">
      <c r="A10" s="45" t="s">
        <v>215</v>
      </c>
      <c r="B10" s="140">
        <v>123.9</v>
      </c>
      <c r="C10" s="22">
        <v>13.9</v>
      </c>
      <c r="D10" s="22">
        <v>31.6</v>
      </c>
      <c r="E10">
        <v>24.4</v>
      </c>
      <c r="F10" s="22">
        <v>54</v>
      </c>
      <c r="G10" s="150">
        <v>5.3</v>
      </c>
      <c r="H10" s="110">
        <v>0.8</v>
      </c>
      <c r="I10" s="110">
        <v>0.1</v>
      </c>
      <c r="J10" s="147">
        <v>4.4000000000000004</v>
      </c>
      <c r="K10" s="150">
        <v>4.0999999999999996</v>
      </c>
      <c r="L10" s="28">
        <v>1.5</v>
      </c>
      <c r="M10" s="110">
        <v>1.1000000000000001</v>
      </c>
      <c r="N10" s="28">
        <v>1.5</v>
      </c>
    </row>
    <row r="11" spans="1:14">
      <c r="A11" s="45" t="s">
        <v>229</v>
      </c>
      <c r="B11" s="140">
        <v>122.5218</v>
      </c>
      <c r="C11" s="22">
        <v>12.759600000000001</v>
      </c>
      <c r="D11" s="22">
        <v>32.072399999999995</v>
      </c>
      <c r="E11" s="22">
        <v>22.579099999999997</v>
      </c>
      <c r="F11" s="22">
        <v>55.110699999999994</v>
      </c>
      <c r="G11" s="166">
        <v>4.8499999999999996</v>
      </c>
      <c r="H11" s="151">
        <v>0.81400000000000006</v>
      </c>
      <c r="I11" s="151">
        <v>8.5999999999999993E-2</v>
      </c>
      <c r="J11" s="147">
        <v>3.95</v>
      </c>
      <c r="K11" s="166">
        <v>3.9832999999999998</v>
      </c>
      <c r="L11" s="147">
        <v>1.5</v>
      </c>
      <c r="M11" s="151">
        <v>1.1000000000000001</v>
      </c>
      <c r="N11" s="147">
        <v>1.3833000000000002</v>
      </c>
    </row>
    <row r="12" spans="1:14">
      <c r="A12" s="45" t="s">
        <v>276</v>
      </c>
      <c r="B12" s="140">
        <v>119.52940000000001</v>
      </c>
      <c r="C12" s="135">
        <v>11.18</v>
      </c>
      <c r="D12" s="135">
        <v>28.696999999999999</v>
      </c>
      <c r="E12" s="135">
        <v>24.578000000000003</v>
      </c>
      <c r="F12" s="135">
        <v>55.074399999999997</v>
      </c>
      <c r="G12" s="166">
        <v>4.2295999999999996</v>
      </c>
      <c r="H12" s="135">
        <v>0.78749999999999998</v>
      </c>
      <c r="I12" s="135">
        <v>0.1321</v>
      </c>
      <c r="J12" s="135">
        <v>3.31</v>
      </c>
      <c r="K12" s="166">
        <v>3.3832999999999998</v>
      </c>
      <c r="L12" s="135">
        <v>1.5</v>
      </c>
      <c r="M12" s="135">
        <v>0.83329999999999993</v>
      </c>
      <c r="N12" s="135">
        <v>1.05</v>
      </c>
    </row>
    <row r="13" spans="1:14">
      <c r="A13" s="45" t="s">
        <v>288</v>
      </c>
      <c r="B13" s="140">
        <v>125.57</v>
      </c>
      <c r="C13" s="135">
        <v>10.36</v>
      </c>
      <c r="D13" s="135">
        <v>28.07</v>
      </c>
      <c r="E13" s="135">
        <v>27.12</v>
      </c>
      <c r="F13" s="135">
        <v>60.03</v>
      </c>
      <c r="G13" s="166">
        <v>3.96</v>
      </c>
      <c r="H13" s="135">
        <v>0.76</v>
      </c>
      <c r="I13" s="135">
        <v>0.15</v>
      </c>
      <c r="J13" s="135">
        <v>3.05</v>
      </c>
      <c r="K13" s="166">
        <v>3.3</v>
      </c>
      <c r="L13" s="135">
        <v>1.5</v>
      </c>
      <c r="M13" s="135">
        <v>0.3</v>
      </c>
      <c r="N13" s="135">
        <v>1.5</v>
      </c>
    </row>
    <row r="14" spans="1:14">
      <c r="A14" s="45" t="s">
        <v>290</v>
      </c>
      <c r="B14" s="140">
        <v>133.13</v>
      </c>
      <c r="C14" s="135">
        <v>11.82</v>
      </c>
      <c r="D14" s="135">
        <v>29.16</v>
      </c>
      <c r="E14" s="135">
        <v>28.67</v>
      </c>
      <c r="F14" s="135">
        <v>63.47</v>
      </c>
      <c r="G14" s="166">
        <v>4.8099999999999996</v>
      </c>
      <c r="H14" s="135">
        <v>1.05</v>
      </c>
      <c r="I14" s="135">
        <v>0.15</v>
      </c>
      <c r="J14" s="135">
        <v>3.61</v>
      </c>
      <c r="K14" s="166">
        <v>3</v>
      </c>
      <c r="L14" s="135">
        <v>0.7</v>
      </c>
      <c r="M14" s="135">
        <v>0.8</v>
      </c>
      <c r="N14" s="135">
        <v>1.5</v>
      </c>
    </row>
    <row r="15" spans="1:14">
      <c r="A15" s="45" t="s">
        <v>304</v>
      </c>
      <c r="B15" s="140">
        <v>133.4</v>
      </c>
      <c r="C15" s="135">
        <v>12.17</v>
      </c>
      <c r="D15" s="135">
        <v>27.56</v>
      </c>
      <c r="E15" s="135">
        <v>31.47</v>
      </c>
      <c r="F15" s="135">
        <v>62.15</v>
      </c>
      <c r="G15" s="166">
        <v>7.19</v>
      </c>
      <c r="H15" s="135">
        <v>1.1200000000000001</v>
      </c>
      <c r="I15" s="135">
        <v>0.6</v>
      </c>
      <c r="J15" s="135">
        <v>5.5</v>
      </c>
      <c r="K15" s="166">
        <v>3.9</v>
      </c>
      <c r="L15" s="135">
        <v>1.7</v>
      </c>
      <c r="M15" s="28" t="s">
        <v>82</v>
      </c>
      <c r="N15">
        <v>2.2000000000000002</v>
      </c>
    </row>
    <row r="16" spans="1:14" s="20" customFormat="1">
      <c r="A16" s="220"/>
      <c r="B16" s="114"/>
      <c r="C16" s="223"/>
      <c r="D16" s="223"/>
      <c r="E16" s="223"/>
      <c r="F16" s="223"/>
      <c r="G16" s="114"/>
      <c r="H16" s="223"/>
      <c r="I16" s="223"/>
      <c r="J16" s="223"/>
      <c r="K16" s="114"/>
      <c r="L16" s="223"/>
      <c r="M16" s="223"/>
      <c r="N16" s="223"/>
    </row>
    <row r="17" spans="1:19">
      <c r="A17" s="280" t="s">
        <v>179</v>
      </c>
      <c r="B17" s="280"/>
      <c r="C17" s="280"/>
      <c r="D17" s="280"/>
      <c r="E17" s="280"/>
      <c r="F17" s="280"/>
      <c r="G17" s="280"/>
      <c r="H17" s="280"/>
      <c r="I17" s="280"/>
      <c r="J17" s="280"/>
      <c r="K17" s="280"/>
      <c r="L17" s="280"/>
      <c r="M17" s="280"/>
      <c r="N17" s="280"/>
    </row>
    <row r="18" spans="1:19" ht="31.5" customHeight="1">
      <c r="A18" s="320" t="s">
        <v>225</v>
      </c>
      <c r="B18" s="321"/>
      <c r="C18" s="321"/>
      <c r="D18" s="321"/>
      <c r="E18" s="321"/>
      <c r="F18" s="321"/>
      <c r="G18" s="321"/>
      <c r="H18" s="321"/>
      <c r="I18" s="321"/>
      <c r="J18" s="321"/>
      <c r="K18" s="321"/>
      <c r="L18" s="321"/>
      <c r="M18" s="321"/>
      <c r="N18" s="321"/>
    </row>
    <row r="19" spans="1:19" ht="31.5" customHeight="1">
      <c r="A19" s="324" t="s">
        <v>249</v>
      </c>
      <c r="B19" s="325"/>
      <c r="C19" s="325"/>
      <c r="D19" s="325"/>
      <c r="E19" s="325"/>
      <c r="F19" s="325"/>
      <c r="G19" s="325"/>
      <c r="H19" s="325"/>
      <c r="I19" s="325"/>
      <c r="J19" s="325"/>
      <c r="K19" s="262"/>
      <c r="L19" s="262"/>
      <c r="M19" s="262"/>
      <c r="N19" s="262"/>
    </row>
    <row r="20" spans="1:19" ht="40.5" customHeight="1">
      <c r="A20" s="320" t="s">
        <v>226</v>
      </c>
      <c r="B20" s="321"/>
      <c r="C20" s="321"/>
      <c r="D20" s="321"/>
      <c r="E20" s="321"/>
      <c r="F20" s="321"/>
      <c r="G20" s="321"/>
      <c r="H20" s="321"/>
      <c r="I20" s="321"/>
      <c r="J20" s="321"/>
      <c r="K20" s="321"/>
      <c r="L20" s="321"/>
      <c r="M20" s="321"/>
      <c r="N20" s="321"/>
    </row>
    <row r="24" spans="1:19">
      <c r="A24" s="109"/>
      <c r="B24" s="109"/>
      <c r="C24" s="109"/>
      <c r="D24" s="109"/>
      <c r="E24" s="109"/>
      <c r="F24" s="109"/>
      <c r="G24" s="109"/>
      <c r="H24" s="109"/>
      <c r="I24" s="109"/>
      <c r="J24" s="109"/>
      <c r="K24" s="109"/>
      <c r="L24" s="109"/>
      <c r="M24" s="109"/>
      <c r="N24" s="109"/>
      <c r="O24" s="109"/>
      <c r="P24" s="109"/>
      <c r="Q24" s="109"/>
      <c r="R24" s="109"/>
      <c r="S24" s="109"/>
    </row>
    <row r="25" spans="1:19">
      <c r="A25" s="109"/>
      <c r="B25" s="109"/>
      <c r="C25" s="109"/>
      <c r="D25" s="109"/>
      <c r="E25" s="109"/>
      <c r="F25" s="109"/>
      <c r="G25" s="109"/>
      <c r="H25" s="109"/>
      <c r="I25" s="109"/>
      <c r="J25" s="109"/>
      <c r="K25" s="109"/>
      <c r="L25" s="109"/>
      <c r="M25" s="109"/>
      <c r="N25" s="109"/>
      <c r="O25" s="109"/>
      <c r="P25" s="109"/>
      <c r="Q25" s="109"/>
      <c r="R25" s="109"/>
      <c r="S25" s="109"/>
    </row>
    <row r="26" spans="1:19">
      <c r="A26" s="109"/>
      <c r="B26" s="236"/>
      <c r="C26" s="236"/>
      <c r="D26" s="236"/>
      <c r="E26" s="236"/>
      <c r="F26" s="236"/>
      <c r="G26" s="236"/>
      <c r="H26" s="236"/>
      <c r="I26" s="236"/>
      <c r="J26" s="236"/>
      <c r="K26" s="236"/>
      <c r="L26" s="236"/>
      <c r="M26" s="236"/>
      <c r="N26" s="236"/>
      <c r="O26" s="109"/>
      <c r="P26" s="109"/>
      <c r="Q26" s="109"/>
      <c r="R26" s="109"/>
      <c r="S26" s="109"/>
    </row>
    <row r="27" spans="1:19">
      <c r="A27" s="109"/>
      <c r="B27" s="109"/>
      <c r="C27" s="109"/>
      <c r="D27" s="109"/>
      <c r="E27" s="109"/>
      <c r="F27" s="109"/>
      <c r="G27" s="109"/>
      <c r="H27" s="109"/>
      <c r="I27" s="109"/>
      <c r="J27" s="109"/>
      <c r="K27" s="109"/>
      <c r="L27" s="109"/>
      <c r="M27" s="109"/>
      <c r="N27" s="109"/>
      <c r="O27" s="109"/>
      <c r="P27" s="109"/>
      <c r="Q27" s="109"/>
      <c r="R27" s="109"/>
      <c r="S27" s="109"/>
    </row>
    <row r="28" spans="1:19">
      <c r="A28" s="109"/>
      <c r="B28" s="109"/>
      <c r="C28" s="109"/>
      <c r="D28" s="109"/>
      <c r="E28" s="109"/>
      <c r="F28" s="109"/>
      <c r="G28" s="109"/>
      <c r="H28" s="109"/>
      <c r="I28" s="109"/>
      <c r="J28" s="109"/>
      <c r="K28" s="109"/>
      <c r="L28" s="109"/>
      <c r="M28" s="109"/>
      <c r="N28" s="109"/>
      <c r="O28" s="109"/>
      <c r="P28" s="109"/>
      <c r="Q28" s="109"/>
      <c r="R28" s="109"/>
      <c r="S28" s="109"/>
    </row>
    <row r="29" spans="1:19">
      <c r="A29" s="109"/>
      <c r="B29" s="109"/>
      <c r="C29" s="109"/>
      <c r="D29" s="109"/>
      <c r="E29" s="109"/>
      <c r="F29" s="109"/>
      <c r="G29" s="109"/>
      <c r="H29" s="109"/>
      <c r="I29" s="109"/>
      <c r="J29" s="109"/>
      <c r="K29" s="109"/>
      <c r="L29" s="109"/>
      <c r="M29" s="109"/>
      <c r="N29" s="109"/>
      <c r="O29" s="109"/>
      <c r="P29" s="109"/>
      <c r="Q29" s="109"/>
      <c r="R29" s="109"/>
      <c r="S29" s="109"/>
    </row>
    <row r="30" spans="1:19">
      <c r="A30" s="109"/>
      <c r="B30" s="109"/>
      <c r="C30" s="109"/>
      <c r="D30" s="109"/>
      <c r="E30" s="109"/>
      <c r="F30" s="109"/>
      <c r="G30" s="109"/>
      <c r="H30" s="109"/>
      <c r="I30" s="109"/>
      <c r="J30" s="109"/>
      <c r="K30" s="109"/>
      <c r="L30" s="109"/>
      <c r="M30" s="109"/>
      <c r="N30" s="109"/>
      <c r="O30" s="109"/>
      <c r="P30" s="109"/>
      <c r="Q30" s="109"/>
      <c r="R30" s="109"/>
      <c r="S30" s="109"/>
    </row>
  </sheetData>
  <mergeCells count="10">
    <mergeCell ref="A20:N20"/>
    <mergeCell ref="B4:F4"/>
    <mergeCell ref="G4:J4"/>
    <mergeCell ref="A1:N1"/>
    <mergeCell ref="A2:N2"/>
    <mergeCell ref="A17:N17"/>
    <mergeCell ref="A19:N19"/>
    <mergeCell ref="K4:N4"/>
    <mergeCell ref="A3:N3"/>
    <mergeCell ref="A18:N18"/>
  </mergeCells>
  <phoneticPr fontId="0" type="noConversion"/>
  <pageMargins left="0.78740157499999996" right="0.78740157499999996" top="0.984251969" bottom="0.984251969" header="0.4921259845" footer="0.4921259845"/>
  <pageSetup paperSize="9" scale="63"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0"/>
  <sheetViews>
    <sheetView workbookViewId="0">
      <selection activeCell="A23" sqref="A23"/>
    </sheetView>
  </sheetViews>
  <sheetFormatPr baseColWidth="10" defaultRowHeight="13.2"/>
  <cols>
    <col min="1" max="1" width="17.88671875" customWidth="1"/>
    <col min="2" max="2" width="18" customWidth="1"/>
    <col min="3" max="5" width="17.6640625" customWidth="1"/>
    <col min="6" max="6" width="20.5546875" customWidth="1"/>
    <col min="7" max="7" width="22" customWidth="1"/>
  </cols>
  <sheetData>
    <row r="1" spans="1:7" ht="15.6">
      <c r="A1" s="261" t="s">
        <v>184</v>
      </c>
      <c r="B1" s="261"/>
      <c r="C1" s="262"/>
      <c r="D1" s="262"/>
      <c r="E1" s="262"/>
      <c r="F1" s="262"/>
      <c r="G1" s="262"/>
    </row>
    <row r="2" spans="1:7" ht="15.6">
      <c r="A2" s="261" t="s">
        <v>50</v>
      </c>
      <c r="B2" s="261"/>
      <c r="C2" s="262"/>
      <c r="D2" s="262"/>
      <c r="E2" s="262"/>
      <c r="F2" s="262"/>
      <c r="G2" s="262"/>
    </row>
    <row r="3" spans="1:7">
      <c r="A3" s="267" t="s">
        <v>270</v>
      </c>
      <c r="B3" s="262"/>
      <c r="C3" s="262"/>
      <c r="D3" s="262"/>
      <c r="E3" s="262"/>
      <c r="F3" s="262"/>
      <c r="G3" s="262"/>
    </row>
    <row r="4" spans="1:7">
      <c r="A4" s="35"/>
      <c r="B4" s="35"/>
      <c r="C4" s="35"/>
      <c r="D4" s="35"/>
      <c r="E4" s="35"/>
      <c r="F4" s="1"/>
      <c r="G4" s="1" t="s">
        <v>181</v>
      </c>
    </row>
    <row r="5" spans="1:7" ht="66">
      <c r="A5" s="139"/>
      <c r="B5" s="72" t="s">
        <v>209</v>
      </c>
      <c r="C5" s="60" t="s">
        <v>198</v>
      </c>
      <c r="D5" s="60" t="s">
        <v>199</v>
      </c>
      <c r="E5" s="60" t="s">
        <v>210</v>
      </c>
      <c r="F5" s="60" t="s">
        <v>197</v>
      </c>
      <c r="G5" s="60" t="s">
        <v>188</v>
      </c>
    </row>
    <row r="6" spans="1:7">
      <c r="A6" s="61">
        <v>2004</v>
      </c>
      <c r="B6" s="83">
        <v>156.63717353999999</v>
      </c>
      <c r="C6" s="84">
        <v>4527.085940462428</v>
      </c>
      <c r="D6" s="84">
        <v>3554.1</v>
      </c>
      <c r="E6" s="85">
        <v>4.4072247134295601</v>
      </c>
      <c r="F6" s="85">
        <v>1038.5329999999999</v>
      </c>
      <c r="G6" s="85">
        <v>15.082541771903253</v>
      </c>
    </row>
    <row r="7" spans="1:7">
      <c r="A7" s="42">
        <v>2005</v>
      </c>
      <c r="B7" s="86">
        <v>166.08986258000002</v>
      </c>
      <c r="C7" s="87">
        <v>4758.3401398080514</v>
      </c>
      <c r="D7" s="87">
        <v>3892.6</v>
      </c>
      <c r="E7" s="88">
        <v>4.2668104243950067</v>
      </c>
      <c r="F7" s="89">
        <v>1078.1889674900001</v>
      </c>
      <c r="G7" s="88">
        <v>15.404522545491586</v>
      </c>
    </row>
    <row r="8" spans="1:7">
      <c r="A8" s="42">
        <v>2006</v>
      </c>
      <c r="B8" s="86">
        <v>171.40740296000001</v>
      </c>
      <c r="C8" s="87">
        <v>4873.9593653321199</v>
      </c>
      <c r="D8" s="87">
        <v>4396.8999999999996</v>
      </c>
      <c r="E8" s="88">
        <v>3.8983693729673181</v>
      </c>
      <c r="F8" s="89">
        <v>1118.18102974</v>
      </c>
      <c r="G8" s="88">
        <v>15.329128146616453</v>
      </c>
    </row>
    <row r="9" spans="1:7">
      <c r="A9" s="42">
        <v>2007</v>
      </c>
      <c r="B9" s="86">
        <v>186.43829243000002</v>
      </c>
      <c r="C9" s="87">
        <v>5273.1726561262585</v>
      </c>
      <c r="D9" s="87">
        <v>4946.2</v>
      </c>
      <c r="E9" s="88">
        <v>3.7693237723909272</v>
      </c>
      <c r="F9" s="89">
        <v>1223.66303083</v>
      </c>
      <c r="G9" s="88">
        <v>15.236081154101758</v>
      </c>
    </row>
    <row r="10" spans="1:7">
      <c r="A10" s="42">
        <v>2008</v>
      </c>
      <c r="B10" s="86">
        <v>205.87681146</v>
      </c>
      <c r="C10" s="87">
        <v>5784.8439534687686</v>
      </c>
      <c r="D10" s="87">
        <v>4949.3999999999996</v>
      </c>
      <c r="E10" s="88">
        <v>4.1596317020244884</v>
      </c>
      <c r="F10" s="89">
        <v>1566.6574386100001</v>
      </c>
      <c r="G10" s="88">
        <v>13.141150476562508</v>
      </c>
    </row>
    <row r="11" spans="1:7">
      <c r="A11" s="42">
        <v>2009</v>
      </c>
      <c r="B11" s="86">
        <v>193.179</v>
      </c>
      <c r="C11" s="87">
        <v>5389.2306290744964</v>
      </c>
      <c r="D11" s="87">
        <v>4210.2</v>
      </c>
      <c r="E11" s="88">
        <v>4.5904376886568583</v>
      </c>
      <c r="F11" s="89">
        <v>1382.55419168</v>
      </c>
      <c r="G11" s="88">
        <v>13.991570483392165</v>
      </c>
    </row>
    <row r="12" spans="1:7">
      <c r="A12" s="42">
        <v>2010</v>
      </c>
      <c r="B12" s="88">
        <v>194</v>
      </c>
      <c r="C12" s="87">
        <v>5330.7145425876233</v>
      </c>
      <c r="D12" s="120">
        <v>4469.8</v>
      </c>
      <c r="E12" s="90">
        <v>4.3159065628476085</v>
      </c>
      <c r="F12" s="89">
        <v>1444.2060000000001</v>
      </c>
      <c r="G12" s="88">
        <v>13.4</v>
      </c>
    </row>
    <row r="13" spans="1:7">
      <c r="A13" s="42">
        <v>2011</v>
      </c>
      <c r="B13" s="88">
        <v>183.1</v>
      </c>
      <c r="C13" s="87">
        <v>5019.8766278272788</v>
      </c>
      <c r="D13" s="120">
        <v>4024.7</v>
      </c>
      <c r="E13" s="90">
        <v>4.5494074092478947</v>
      </c>
      <c r="F13" s="89">
        <v>1533.9623092000002</v>
      </c>
      <c r="G13" s="88">
        <v>11.93640801353791</v>
      </c>
    </row>
    <row r="14" spans="1:7">
      <c r="A14" s="42">
        <v>2012</v>
      </c>
      <c r="B14" s="88">
        <v>184.5</v>
      </c>
      <c r="C14" s="87">
        <v>5008.4152234106086</v>
      </c>
      <c r="D14" s="120">
        <v>3570.6</v>
      </c>
      <c r="E14" s="90">
        <v>5.1671987901193077</v>
      </c>
      <c r="F14" s="89">
        <v>1513.7285777000002</v>
      </c>
      <c r="G14" s="88">
        <v>12.188446642153922</v>
      </c>
    </row>
    <row r="15" spans="1:7">
      <c r="A15" s="167" t="s">
        <v>242</v>
      </c>
      <c r="B15" s="168">
        <v>180.164782</v>
      </c>
      <c r="C15" s="169">
        <v>4852.4006033020014</v>
      </c>
      <c r="D15" s="170">
        <v>4072.6</v>
      </c>
      <c r="E15" s="171">
        <v>4.4238270883465107</v>
      </c>
      <c r="F15" s="172">
        <v>1140.0325146299999</v>
      </c>
      <c r="G15" s="168">
        <v>15.803477505066851</v>
      </c>
    </row>
    <row r="16" spans="1:7" ht="24" customHeight="1">
      <c r="A16" s="167" t="s">
        <v>243</v>
      </c>
      <c r="B16" s="168">
        <v>180.164782</v>
      </c>
      <c r="C16" s="169">
        <v>4852.4006033020014</v>
      </c>
      <c r="D16" s="170">
        <v>4737</v>
      </c>
      <c r="E16" s="171">
        <v>3.8033519527126876</v>
      </c>
      <c r="F16" s="172">
        <v>1140.0325146299999</v>
      </c>
      <c r="G16" s="168">
        <v>15.803477505066851</v>
      </c>
    </row>
    <row r="17" spans="1:10">
      <c r="A17" s="101">
        <v>2014</v>
      </c>
      <c r="B17" s="22">
        <f>178488569/1000000</f>
        <v>178.48856900000001</v>
      </c>
      <c r="C17" s="143">
        <v>4776.7641438741102</v>
      </c>
      <c r="D17" s="173">
        <v>4923.6000000000004</v>
      </c>
      <c r="E17" s="174">
        <v>3.6251638841498091</v>
      </c>
      <c r="F17" s="89">
        <v>1131.63179356</v>
      </c>
      <c r="G17" s="88">
        <v>15.772671819204806</v>
      </c>
    </row>
    <row r="18" spans="1:10">
      <c r="A18" s="101">
        <v>2015</v>
      </c>
      <c r="B18" s="135">
        <v>187.31312800000001</v>
      </c>
      <c r="C18" s="211">
        <v>4978.8189888894794</v>
      </c>
      <c r="D18" s="152">
        <v>4968.3</v>
      </c>
      <c r="E18" s="151">
        <v>3.7701654086911018</v>
      </c>
      <c r="F18" s="89">
        <v>1048.19233373</v>
      </c>
      <c r="G18" s="135">
        <v>17.870110472325713</v>
      </c>
      <c r="J18" s="242"/>
    </row>
    <row r="19" spans="1:10">
      <c r="A19" s="101">
        <v>2016</v>
      </c>
      <c r="B19" s="135">
        <f>186530587/1000000</f>
        <v>186.530587</v>
      </c>
      <c r="C19" s="211">
        <v>4932.7141874917361</v>
      </c>
      <c r="D19" s="152">
        <v>5898.5</v>
      </c>
      <c r="E19" s="151">
        <v>3.1623393574637624</v>
      </c>
      <c r="F19" s="89">
        <v>1047.1438952999999</v>
      </c>
      <c r="G19" s="135">
        <v>17.813271684743977</v>
      </c>
      <c r="J19" s="241"/>
    </row>
    <row r="20" spans="1:10">
      <c r="A20" s="101">
        <v>2017</v>
      </c>
      <c r="B20" s="135">
        <v>184.888015</v>
      </c>
      <c r="C20" s="243">
        <v>4851.3031670646269</v>
      </c>
      <c r="D20" s="255">
        <v>6645.4</v>
      </c>
      <c r="E20" s="254">
        <v>2.7821954284166495</v>
      </c>
      <c r="F20" s="244">
        <v>1079.1687134899998</v>
      </c>
      <c r="G20" s="223">
        <v>17.132447659836021</v>
      </c>
    </row>
    <row r="21" spans="1:10">
      <c r="A21" s="101">
        <v>2018</v>
      </c>
      <c r="B21" s="135">
        <v>198.16389000000001</v>
      </c>
      <c r="C21" s="243">
        <v>5163.476210328834</v>
      </c>
      <c r="D21" s="152">
        <v>6898.6</v>
      </c>
      <c r="E21" s="151">
        <v>2.8725232655901194</v>
      </c>
      <c r="F21" s="244">
        <v>1116.6687139600001</v>
      </c>
      <c r="G21" s="223">
        <v>17.745987464559555</v>
      </c>
    </row>
    <row r="22" spans="1:10">
      <c r="A22" s="101">
        <v>2019</v>
      </c>
      <c r="B22" s="135">
        <v>198.84150199999999</v>
      </c>
      <c r="C22" s="243">
        <v>5131.7908999406409</v>
      </c>
      <c r="D22" s="152" t="s">
        <v>54</v>
      </c>
      <c r="E22" s="151" t="s">
        <v>54</v>
      </c>
      <c r="F22" s="244">
        <v>1110.8120279700001</v>
      </c>
      <c r="G22" s="223">
        <v>17.900553558407285</v>
      </c>
    </row>
    <row r="23" spans="1:10">
      <c r="A23" s="101"/>
      <c r="B23" s="22"/>
      <c r="C23" s="22"/>
    </row>
    <row r="24" spans="1:10">
      <c r="A24" s="280" t="s">
        <v>84</v>
      </c>
      <c r="B24" s="280"/>
      <c r="C24" s="280"/>
      <c r="D24" s="280"/>
      <c r="E24" s="280"/>
      <c r="F24" s="280"/>
      <c r="G24" s="280"/>
    </row>
    <row r="25" spans="1:10" ht="34.950000000000003" customHeight="1">
      <c r="A25" s="278" t="s">
        <v>278</v>
      </c>
      <c r="B25" s="298"/>
      <c r="C25" s="298"/>
      <c r="D25" s="298"/>
      <c r="E25" s="298"/>
      <c r="F25" s="298"/>
      <c r="G25" s="298"/>
      <c r="H25" s="155"/>
    </row>
    <row r="26" spans="1:10" ht="43.5" customHeight="1">
      <c r="A26" s="328" t="s">
        <v>284</v>
      </c>
      <c r="B26" s="329"/>
      <c r="C26" s="329"/>
      <c r="D26" s="329"/>
      <c r="E26" s="329"/>
      <c r="F26" s="329"/>
      <c r="G26" s="329"/>
    </row>
    <row r="27" spans="1:10" ht="16.5" customHeight="1">
      <c r="A27" s="330" t="s">
        <v>305</v>
      </c>
      <c r="B27" s="330"/>
      <c r="C27" s="330"/>
      <c r="D27" s="330"/>
      <c r="E27" s="330"/>
      <c r="F27" s="330"/>
      <c r="G27" s="330"/>
    </row>
    <row r="28" spans="1:10">
      <c r="A28" s="326" t="s">
        <v>285</v>
      </c>
      <c r="B28" s="326"/>
      <c r="C28" s="326"/>
      <c r="D28" s="326"/>
      <c r="E28" s="326"/>
      <c r="F28" s="326"/>
      <c r="G28" s="326"/>
    </row>
    <row r="29" spans="1:10">
      <c r="A29" s="326" t="s">
        <v>286</v>
      </c>
      <c r="B29" s="326"/>
      <c r="C29" s="326"/>
      <c r="D29" s="326"/>
      <c r="E29" s="326"/>
      <c r="F29" s="326"/>
      <c r="G29" s="326"/>
    </row>
    <row r="30" spans="1:10">
      <c r="A30" s="326" t="s">
        <v>287</v>
      </c>
      <c r="B30" s="327"/>
      <c r="C30" s="327"/>
      <c r="D30" s="327"/>
      <c r="E30" s="327"/>
      <c r="F30" s="327"/>
      <c r="G30" s="327"/>
    </row>
  </sheetData>
  <mergeCells count="10">
    <mergeCell ref="A29:G29"/>
    <mergeCell ref="A30:G30"/>
    <mergeCell ref="A28:G28"/>
    <mergeCell ref="A24:G24"/>
    <mergeCell ref="A1:G1"/>
    <mergeCell ref="A2:G2"/>
    <mergeCell ref="A3:G3"/>
    <mergeCell ref="A25:G25"/>
    <mergeCell ref="A26:G26"/>
    <mergeCell ref="A27:G27"/>
  </mergeCells>
  <phoneticPr fontId="3" type="noConversion"/>
  <pageMargins left="0.78740157499999996" right="0.78740157499999996" top="0.984251969" bottom="0.984251969" header="0.4921259845" footer="0.4921259845"/>
  <pageSetup paperSize="9" scale="66" fitToHeight="0" orientation="portrait" verticalDpi="1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6"/>
  <sheetViews>
    <sheetView zoomScaleNormal="100" workbookViewId="0">
      <selection activeCell="A24" sqref="A24"/>
    </sheetView>
  </sheetViews>
  <sheetFormatPr baseColWidth="10" defaultRowHeight="13.2"/>
  <cols>
    <col min="1" max="1" width="9.109375" customWidth="1"/>
    <col min="2" max="2" width="5.5546875" bestFit="1" customWidth="1"/>
    <col min="3" max="5" width="15.44140625" customWidth="1"/>
    <col min="6" max="6" width="17.44140625" customWidth="1"/>
    <col min="7" max="9" width="15.44140625" customWidth="1"/>
  </cols>
  <sheetData>
    <row r="1" spans="1:9" ht="15.75" customHeight="1">
      <c r="A1" s="259" t="s">
        <v>51</v>
      </c>
      <c r="B1" s="259"/>
      <c r="C1" s="259"/>
      <c r="D1" s="259"/>
      <c r="E1" s="259"/>
      <c r="F1" s="259"/>
      <c r="G1" s="259"/>
      <c r="H1" s="259"/>
      <c r="I1" s="259"/>
    </row>
    <row r="2" spans="1:9">
      <c r="A2" s="267" t="s">
        <v>270</v>
      </c>
      <c r="B2" s="267"/>
      <c r="C2" s="267"/>
      <c r="D2" s="267"/>
      <c r="E2" s="267"/>
      <c r="F2" s="267"/>
      <c r="G2" s="267"/>
      <c r="H2" s="267"/>
      <c r="I2" s="267"/>
    </row>
    <row r="3" spans="1:9">
      <c r="C3" s="13"/>
      <c r="D3" s="13"/>
      <c r="E3" s="13"/>
      <c r="F3" s="13"/>
      <c r="G3" s="13"/>
      <c r="H3" s="283" t="s">
        <v>182</v>
      </c>
      <c r="I3" s="262"/>
    </row>
    <row r="4" spans="1:9" ht="26.4">
      <c r="B4" s="91" t="s">
        <v>2</v>
      </c>
      <c r="C4" s="91" t="s">
        <v>136</v>
      </c>
      <c r="D4" s="92"/>
      <c r="E4" s="92"/>
      <c r="F4" s="92"/>
      <c r="G4" s="92"/>
      <c r="H4" s="92"/>
      <c r="I4" s="91" t="s">
        <v>141</v>
      </c>
    </row>
    <row r="5" spans="1:9" ht="39" customHeight="1">
      <c r="B5" s="251"/>
      <c r="C5" s="251"/>
      <c r="D5" s="251" t="s">
        <v>137</v>
      </c>
      <c r="E5" s="251"/>
      <c r="F5" s="251"/>
      <c r="G5" s="251" t="s">
        <v>139</v>
      </c>
      <c r="H5" s="251" t="s">
        <v>140</v>
      </c>
      <c r="I5" s="251"/>
    </row>
    <row r="6" spans="1:9" ht="26.25" customHeight="1">
      <c r="B6" s="91"/>
      <c r="C6" s="91"/>
      <c r="D6" s="92"/>
      <c r="E6" s="92" t="s">
        <v>138</v>
      </c>
      <c r="F6" s="92" t="s">
        <v>279</v>
      </c>
      <c r="G6" s="92"/>
      <c r="H6" s="92"/>
      <c r="I6" s="91"/>
    </row>
    <row r="7" spans="1:9">
      <c r="A7" s="139"/>
      <c r="B7" s="331" t="s">
        <v>143</v>
      </c>
      <c r="C7" s="331"/>
      <c r="D7" s="331"/>
      <c r="E7" s="331"/>
      <c r="F7" s="331"/>
      <c r="G7" s="331"/>
      <c r="H7" s="331"/>
      <c r="I7" s="331"/>
    </row>
    <row r="8" spans="1:9">
      <c r="A8" s="68">
        <v>2004</v>
      </c>
      <c r="B8" s="24">
        <v>156.63717353999999</v>
      </c>
      <c r="C8" s="26">
        <v>140.273</v>
      </c>
      <c r="D8" s="26">
        <v>76.489999999999995</v>
      </c>
      <c r="E8" s="26">
        <v>62.860999999999997</v>
      </c>
      <c r="F8" s="26">
        <v>13.63</v>
      </c>
      <c r="G8" s="26">
        <v>17.919</v>
      </c>
      <c r="H8" s="26">
        <v>45.863</v>
      </c>
      <c r="I8" s="27">
        <v>16.364173539999999</v>
      </c>
    </row>
    <row r="9" spans="1:9">
      <c r="A9" s="41">
        <v>2005</v>
      </c>
      <c r="B9" s="25">
        <v>166.08986258000002</v>
      </c>
      <c r="C9" s="22">
        <v>147.27000000000001</v>
      </c>
      <c r="D9" s="22">
        <v>79.61</v>
      </c>
      <c r="E9" s="22">
        <v>67.695999999999998</v>
      </c>
      <c r="F9" s="22">
        <v>11.914999999999999</v>
      </c>
      <c r="G9" s="22">
        <v>17.196000000000002</v>
      </c>
      <c r="H9" s="22">
        <v>50.463999999999999</v>
      </c>
      <c r="I9" s="23">
        <v>18.819862579999999</v>
      </c>
    </row>
    <row r="10" spans="1:9">
      <c r="A10" s="41">
        <v>2006</v>
      </c>
      <c r="B10" s="25">
        <v>171.40740296000001</v>
      </c>
      <c r="C10" s="22">
        <v>147.727</v>
      </c>
      <c r="D10" s="22">
        <v>79.581999999999994</v>
      </c>
      <c r="E10" s="22">
        <v>66.903999999999996</v>
      </c>
      <c r="F10" s="22">
        <v>12.678000000000001</v>
      </c>
      <c r="G10" s="22">
        <v>15.792999999999999</v>
      </c>
      <c r="H10" s="22">
        <v>52.351999999999997</v>
      </c>
      <c r="I10" s="23">
        <v>23.680402959999995</v>
      </c>
    </row>
    <row r="11" spans="1:9">
      <c r="A11" s="41">
        <v>2007</v>
      </c>
      <c r="B11" s="25">
        <v>186.43829243000002</v>
      </c>
      <c r="C11" s="22">
        <v>153.37700000000001</v>
      </c>
      <c r="D11" s="22">
        <v>82.152999999999992</v>
      </c>
      <c r="E11" s="22">
        <v>68.418999999999997</v>
      </c>
      <c r="F11" s="22">
        <v>13.734</v>
      </c>
      <c r="G11" s="22">
        <v>18.497</v>
      </c>
      <c r="H11" s="22">
        <v>52.728000000000002</v>
      </c>
      <c r="I11" s="23">
        <v>33.061292430000002</v>
      </c>
    </row>
    <row r="12" spans="1:9">
      <c r="A12" s="41">
        <v>2008</v>
      </c>
      <c r="B12" s="25">
        <v>205.87681146</v>
      </c>
      <c r="C12" s="22">
        <v>161.37</v>
      </c>
      <c r="D12" s="22">
        <v>83.835999999999999</v>
      </c>
      <c r="E12" s="22">
        <v>68.930999999999997</v>
      </c>
      <c r="F12" s="22">
        <v>14.904999999999999</v>
      </c>
      <c r="G12" s="22">
        <v>20.308</v>
      </c>
      <c r="H12" s="22">
        <v>57.225999999999999</v>
      </c>
      <c r="I12" s="23">
        <v>44.506811459999994</v>
      </c>
    </row>
    <row r="13" spans="1:9">
      <c r="A13" s="41">
        <v>2009</v>
      </c>
      <c r="B13" s="25">
        <v>193.179</v>
      </c>
      <c r="C13" s="22">
        <v>171.04300000000001</v>
      </c>
      <c r="D13" s="22">
        <v>89.909000000000006</v>
      </c>
      <c r="E13" s="22">
        <v>75.325999999999993</v>
      </c>
      <c r="F13" s="22">
        <v>14.582000000000001</v>
      </c>
      <c r="G13" s="22">
        <v>23.146000000000001</v>
      </c>
      <c r="H13" s="22">
        <v>57.988</v>
      </c>
      <c r="I13" s="23">
        <v>22.135999999999999</v>
      </c>
    </row>
    <row r="14" spans="1:9">
      <c r="A14" s="41">
        <v>2010</v>
      </c>
      <c r="B14" s="25">
        <v>194</v>
      </c>
      <c r="C14" s="22">
        <v>174.6</v>
      </c>
      <c r="D14" s="22">
        <v>93.4</v>
      </c>
      <c r="E14" s="22">
        <v>77.7</v>
      </c>
      <c r="F14" s="22">
        <v>15.7</v>
      </c>
      <c r="G14" s="22">
        <v>20.9</v>
      </c>
      <c r="H14" s="22">
        <v>60.2</v>
      </c>
      <c r="I14" s="23">
        <v>19.5</v>
      </c>
    </row>
    <row r="15" spans="1:9">
      <c r="A15" s="41">
        <v>2011</v>
      </c>
      <c r="B15" s="25">
        <v>183.1</v>
      </c>
      <c r="C15" s="22">
        <v>174</v>
      </c>
      <c r="D15" s="22">
        <v>91.9</v>
      </c>
      <c r="E15" s="22">
        <v>76.3</v>
      </c>
      <c r="F15" s="22">
        <v>15.6</v>
      </c>
      <c r="G15" s="22">
        <v>20.5</v>
      </c>
      <c r="H15" s="22">
        <v>61.6</v>
      </c>
      <c r="I15" s="119">
        <v>9.1</v>
      </c>
    </row>
    <row r="16" spans="1:9">
      <c r="A16" s="41">
        <v>2012</v>
      </c>
      <c r="B16" s="25">
        <v>184.5</v>
      </c>
      <c r="C16" s="22">
        <v>172.5</v>
      </c>
      <c r="D16" s="22">
        <v>91.6</v>
      </c>
      <c r="E16" s="22">
        <v>76.400000000000006</v>
      </c>
      <c r="F16" s="22">
        <v>15.2</v>
      </c>
      <c r="G16" s="22">
        <v>18</v>
      </c>
      <c r="H16" s="22">
        <v>63</v>
      </c>
      <c r="I16" s="119">
        <v>12</v>
      </c>
    </row>
    <row r="17" spans="1:16">
      <c r="A17" s="41">
        <v>2013</v>
      </c>
      <c r="B17" s="25">
        <v>180.2</v>
      </c>
      <c r="C17" s="22">
        <v>171.2</v>
      </c>
      <c r="D17" s="22">
        <v>90.1</v>
      </c>
      <c r="E17" s="22">
        <v>73.099999999999994</v>
      </c>
      <c r="F17" s="22">
        <v>17</v>
      </c>
      <c r="G17" s="22">
        <v>19.399999999999999</v>
      </c>
      <c r="H17" s="22">
        <v>61.7</v>
      </c>
      <c r="I17" s="119">
        <v>8.9</v>
      </c>
    </row>
    <row r="18" spans="1:16">
      <c r="A18" s="41">
        <v>2014</v>
      </c>
      <c r="B18" s="25">
        <v>178.48856900000001</v>
      </c>
      <c r="C18" s="22">
        <v>168.85617099999999</v>
      </c>
      <c r="D18" s="22">
        <v>90.499001000000007</v>
      </c>
      <c r="E18" s="22">
        <v>76.079053999999999</v>
      </c>
      <c r="F18" s="22">
        <v>14.419947000000001</v>
      </c>
      <c r="G18" s="22">
        <v>17.337219999999999</v>
      </c>
      <c r="H18" s="22">
        <v>61.019950000000001</v>
      </c>
      <c r="I18" s="119">
        <v>9.6323989999999995</v>
      </c>
    </row>
    <row r="19" spans="1:16">
      <c r="A19" s="41">
        <v>2015</v>
      </c>
      <c r="B19" s="212">
        <v>187.31312800000001</v>
      </c>
      <c r="C19" s="22">
        <v>171.08024499999999</v>
      </c>
      <c r="D19" s="22">
        <v>90.150570999999999</v>
      </c>
      <c r="E19" s="22">
        <v>76.005217000000002</v>
      </c>
      <c r="F19" s="22">
        <v>14.145353999999999</v>
      </c>
      <c r="G19" s="22">
        <v>19.991862000000001</v>
      </c>
      <c r="H19" s="22">
        <v>60.937811000000004</v>
      </c>
      <c r="I19" s="119">
        <v>16.232883000000001</v>
      </c>
    </row>
    <row r="20" spans="1:16">
      <c r="A20" s="41">
        <v>2016</v>
      </c>
      <c r="B20" s="25">
        <v>186.530587</v>
      </c>
      <c r="C20" s="22">
        <v>171.22753799999998</v>
      </c>
      <c r="D20" s="22">
        <v>90.709023999999999</v>
      </c>
      <c r="E20" s="22">
        <v>76.115450999999993</v>
      </c>
      <c r="F20" s="22">
        <v>14.593572999999999</v>
      </c>
      <c r="G20" s="22">
        <v>19.604946999999999</v>
      </c>
      <c r="H20" s="22">
        <v>60.913567</v>
      </c>
      <c r="I20" s="119">
        <v>15.303049</v>
      </c>
    </row>
    <row r="21" spans="1:16">
      <c r="A21" s="41">
        <v>2017</v>
      </c>
      <c r="B21" s="25">
        <v>184.888015</v>
      </c>
      <c r="C21" s="22">
        <v>171.08336399999999</v>
      </c>
      <c r="D21" s="22">
        <v>90.267465000000001</v>
      </c>
      <c r="E21" s="22">
        <v>75.879728999999998</v>
      </c>
      <c r="F21" s="22">
        <v>14.387736</v>
      </c>
      <c r="G21" s="22">
        <v>19.679746000000002</v>
      </c>
      <c r="H21" s="22">
        <v>61.136153</v>
      </c>
      <c r="I21" s="119">
        <v>13.804651</v>
      </c>
    </row>
    <row r="22" spans="1:16">
      <c r="A22" s="41">
        <v>2018</v>
      </c>
      <c r="B22" s="25">
        <v>198.16389000000001</v>
      </c>
      <c r="C22" s="22">
        <v>176.65481500000001</v>
      </c>
      <c r="D22" s="22">
        <v>91.404621000000006</v>
      </c>
      <c r="E22" s="22">
        <v>76.684662000000003</v>
      </c>
      <c r="F22" s="22">
        <v>14.719958999999999</v>
      </c>
      <c r="G22" s="22">
        <v>23.221402000000001</v>
      </c>
      <c r="H22" s="22">
        <v>62.028792000000003</v>
      </c>
      <c r="I22" s="119">
        <v>21.509073999999998</v>
      </c>
    </row>
    <row r="23" spans="1:16">
      <c r="A23" s="41">
        <v>2019</v>
      </c>
      <c r="B23" s="25">
        <v>198.84150199999999</v>
      </c>
      <c r="C23" s="22">
        <v>179.699612</v>
      </c>
      <c r="D23" s="22">
        <v>92.582809999999995</v>
      </c>
      <c r="E23" s="22">
        <v>78.298383999999999</v>
      </c>
      <c r="F23" s="22">
        <v>14.284426</v>
      </c>
      <c r="G23" s="22">
        <v>24.251950999999998</v>
      </c>
      <c r="H23" s="22">
        <v>62.864851000000002</v>
      </c>
      <c r="I23" s="119">
        <v>19.14189</v>
      </c>
    </row>
    <row r="27" spans="1:16">
      <c r="E27" s="22"/>
      <c r="K27" s="36"/>
      <c r="L27" s="36"/>
      <c r="M27" s="36"/>
      <c r="N27" s="36"/>
      <c r="O27" s="36"/>
      <c r="P27" s="36"/>
    </row>
    <row r="28" spans="1:16">
      <c r="K28" s="246"/>
      <c r="L28" s="246"/>
      <c r="M28" s="36"/>
      <c r="N28" s="36"/>
      <c r="O28" s="36"/>
      <c r="P28" s="36"/>
    </row>
    <row r="29" spans="1:16">
      <c r="K29" s="246"/>
      <c r="L29" s="231"/>
      <c r="M29" s="230"/>
      <c r="N29" s="230"/>
      <c r="O29" s="230"/>
      <c r="P29" s="230"/>
    </row>
    <row r="30" spans="1:16">
      <c r="K30" s="36"/>
      <c r="L30" s="246"/>
      <c r="M30" s="36"/>
      <c r="N30" s="36"/>
      <c r="O30" s="36"/>
      <c r="P30" s="36"/>
    </row>
    <row r="31" spans="1:16">
      <c r="K31" s="232"/>
      <c r="L31" s="232"/>
      <c r="M31" s="232"/>
      <c r="N31" s="232"/>
      <c r="O31" s="232"/>
      <c r="P31" s="232"/>
    </row>
    <row r="32" spans="1:16">
      <c r="E32" s="238"/>
      <c r="F32" s="22"/>
      <c r="K32" s="246"/>
      <c r="L32" s="36"/>
      <c r="M32" s="36"/>
      <c r="N32" s="36"/>
      <c r="O32" s="36"/>
      <c r="P32" s="36"/>
    </row>
    <row r="35" spans="11:11">
      <c r="K35" s="246"/>
    </row>
    <row r="36" spans="11:11">
      <c r="K36" s="113"/>
    </row>
  </sheetData>
  <mergeCells count="4">
    <mergeCell ref="H3:I3"/>
    <mergeCell ref="B7:I7"/>
    <mergeCell ref="A1:I1"/>
    <mergeCell ref="A2:I2"/>
  </mergeCells>
  <phoneticPr fontId="3" type="noConversion"/>
  <pageMargins left="0.78740157499999996" right="0.78740157499999996" top="0.984251969" bottom="0.984251969" header="0.4921259845" footer="0.4921259845"/>
  <pageSetup paperSize="9" scale="69"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39"/>
  <sheetViews>
    <sheetView zoomScaleNormal="100" workbookViewId="0">
      <selection activeCell="A17" sqref="A17"/>
    </sheetView>
  </sheetViews>
  <sheetFormatPr baseColWidth="10" defaultRowHeight="13.2"/>
  <cols>
    <col min="1" max="2" width="10.6640625" customWidth="1"/>
    <col min="3" max="3" width="13.33203125" customWidth="1"/>
    <col min="4" max="9" width="10.6640625" customWidth="1"/>
    <col min="10" max="10" width="12.109375" bestFit="1" customWidth="1"/>
  </cols>
  <sheetData>
    <row r="1" spans="1:10" ht="15.6">
      <c r="A1" s="261" t="s">
        <v>52</v>
      </c>
      <c r="B1" s="262"/>
      <c r="C1" s="262"/>
      <c r="D1" s="262"/>
      <c r="E1" s="262"/>
      <c r="F1" s="262"/>
      <c r="G1" s="262"/>
      <c r="H1" s="262"/>
      <c r="I1" s="262"/>
    </row>
    <row r="2" spans="1:10">
      <c r="A2" s="267" t="s">
        <v>271</v>
      </c>
      <c r="B2" s="262"/>
      <c r="C2" s="262"/>
      <c r="D2" s="262"/>
      <c r="E2" s="262"/>
      <c r="F2" s="262"/>
      <c r="G2" s="262"/>
      <c r="H2" s="262"/>
      <c r="I2" s="262"/>
    </row>
    <row r="3" spans="1:10">
      <c r="A3" s="35"/>
      <c r="B3" s="35"/>
      <c r="C3" s="35"/>
      <c r="D3" s="35"/>
      <c r="E3" s="35"/>
      <c r="F3" s="35"/>
      <c r="G3" s="1"/>
      <c r="H3" s="283" t="s">
        <v>183</v>
      </c>
      <c r="I3" s="334"/>
    </row>
    <row r="4" spans="1:10" ht="39.6">
      <c r="A4" s="2"/>
      <c r="B4" s="72" t="s">
        <v>2</v>
      </c>
      <c r="C4" s="60" t="s">
        <v>202</v>
      </c>
      <c r="D4" s="60" t="s">
        <v>129</v>
      </c>
      <c r="E4" s="60" t="s">
        <v>142</v>
      </c>
      <c r="F4" s="60" t="s">
        <v>130</v>
      </c>
      <c r="G4" s="60" t="s">
        <v>131</v>
      </c>
      <c r="H4" s="60" t="s">
        <v>132</v>
      </c>
      <c r="I4" s="60" t="s">
        <v>133</v>
      </c>
    </row>
    <row r="5" spans="1:10">
      <c r="A5" s="139"/>
      <c r="B5" s="331" t="s">
        <v>143</v>
      </c>
      <c r="C5" s="331"/>
      <c r="D5" s="331"/>
      <c r="E5" s="331"/>
      <c r="F5" s="331"/>
      <c r="G5" s="331"/>
      <c r="H5" s="331"/>
      <c r="I5" s="335"/>
    </row>
    <row r="6" spans="1:10">
      <c r="A6" s="61">
        <v>2009</v>
      </c>
      <c r="B6" s="97">
        <v>193.4</v>
      </c>
      <c r="C6" s="98">
        <v>53.100980999999997</v>
      </c>
      <c r="D6" s="98">
        <f>53.102452-(1832481/1000000)</f>
        <v>51.269970999999998</v>
      </c>
      <c r="E6" s="98">
        <f>10.11225+(1832481/1000000)</f>
        <v>11.944730999999999</v>
      </c>
      <c r="F6" s="98">
        <v>11.324453</v>
      </c>
      <c r="G6" s="98">
        <v>8.2880000000000003</v>
      </c>
      <c r="H6" s="98">
        <v>1.9071290000000001</v>
      </c>
      <c r="I6" s="100">
        <v>55.564735000000013</v>
      </c>
    </row>
    <row r="7" spans="1:10">
      <c r="A7" s="61">
        <v>2010</v>
      </c>
      <c r="B7" s="99">
        <v>194.04888800000001</v>
      </c>
      <c r="C7" s="100">
        <v>54.466940999999998</v>
      </c>
      <c r="D7" s="100">
        <f>51.872419-(2386256/1000000)</f>
        <v>49.486162999999998</v>
      </c>
      <c r="E7" s="100">
        <f>10.633786+(2386256/1000000)</f>
        <v>13.020042</v>
      </c>
      <c r="F7" s="100">
        <v>11.644361</v>
      </c>
      <c r="G7" s="100">
        <v>11.9</v>
      </c>
      <c r="H7" s="100">
        <v>1.8939999999999999</v>
      </c>
      <c r="I7" s="100">
        <v>51.63738</v>
      </c>
    </row>
    <row r="8" spans="1:10">
      <c r="A8" s="61">
        <v>2011</v>
      </c>
      <c r="B8" s="99">
        <v>183.1</v>
      </c>
      <c r="C8" s="100">
        <v>52.802864</v>
      </c>
      <c r="D8" s="100">
        <f>51.12453-(2503446/1000000)</f>
        <v>48.621084000000003</v>
      </c>
      <c r="E8" s="100">
        <f>11.041113+(2503446/1000000)</f>
        <v>13.544559</v>
      </c>
      <c r="F8" s="100">
        <v>11.998537000000001</v>
      </c>
      <c r="G8" s="100">
        <v>12.8</v>
      </c>
      <c r="H8" s="100">
        <v>1.83545</v>
      </c>
      <c r="I8" s="100">
        <v>41.497505999999987</v>
      </c>
    </row>
    <row r="9" spans="1:10">
      <c r="A9" s="112">
        <v>2012</v>
      </c>
      <c r="B9" s="137">
        <v>184.5</v>
      </c>
      <c r="C9" s="100">
        <v>51.653011999999997</v>
      </c>
      <c r="D9" s="136">
        <f>48.642222-(2524357/1000000)</f>
        <v>46.117864999999995</v>
      </c>
      <c r="E9" s="136">
        <f>11.53588+(2524357/1000000)</f>
        <v>14.060237000000001</v>
      </c>
      <c r="F9" s="136">
        <v>11.891142</v>
      </c>
      <c r="G9" s="136">
        <v>13.8</v>
      </c>
      <c r="H9" s="136">
        <v>1.925881</v>
      </c>
      <c r="I9" s="100">
        <v>45.051862999999997</v>
      </c>
    </row>
    <row r="10" spans="1:10">
      <c r="A10" s="112">
        <v>2013</v>
      </c>
      <c r="B10" s="137">
        <v>180.2</v>
      </c>
      <c r="C10" s="100">
        <v>51.366219000000001</v>
      </c>
      <c r="D10" s="136">
        <v>46.274337000000003</v>
      </c>
      <c r="E10" s="22">
        <v>14.271658</v>
      </c>
      <c r="F10" s="136">
        <v>12.3</v>
      </c>
      <c r="G10" s="136">
        <v>13.8</v>
      </c>
      <c r="H10" s="136">
        <v>1.9</v>
      </c>
      <c r="I10" s="100">
        <v>40.287784999999985</v>
      </c>
    </row>
    <row r="11" spans="1:10">
      <c r="A11" s="112">
        <v>2014</v>
      </c>
      <c r="B11" s="137">
        <v>178.48856900000001</v>
      </c>
      <c r="C11" s="100">
        <v>50.108246000000001</v>
      </c>
      <c r="D11" s="136">
        <v>43.158315999999999</v>
      </c>
      <c r="E11" s="22">
        <v>13.990788</v>
      </c>
      <c r="F11" s="136">
        <v>11.682276</v>
      </c>
      <c r="G11" s="136">
        <v>13.8</v>
      </c>
      <c r="H11" s="136">
        <v>1.941622</v>
      </c>
      <c r="I11" s="100">
        <v>43.807321999999999</v>
      </c>
    </row>
    <row r="12" spans="1:10">
      <c r="A12" s="112">
        <v>2015</v>
      </c>
      <c r="B12" s="137">
        <v>187.31312800000001</v>
      </c>
      <c r="C12" s="136">
        <v>50.026257999999999</v>
      </c>
      <c r="D12" s="136">
        <v>44.692945999999999</v>
      </c>
      <c r="E12" s="22">
        <v>14.78913</v>
      </c>
      <c r="F12" s="136">
        <v>11.652853</v>
      </c>
      <c r="G12" s="136">
        <v>13.8</v>
      </c>
      <c r="H12" s="136">
        <v>1.8580000000000001</v>
      </c>
      <c r="I12" s="136">
        <f>B12-SUM(C12:H12)</f>
        <v>50.493941000000007</v>
      </c>
    </row>
    <row r="13" spans="1:10">
      <c r="A13" s="112">
        <v>2016</v>
      </c>
      <c r="B13" s="137">
        <v>186.530587</v>
      </c>
      <c r="C13" s="100">
        <v>50.295265999999998</v>
      </c>
      <c r="D13" s="100">
        <v>44.490234999999998</v>
      </c>
      <c r="E13" s="100">
        <v>14.866866999999999</v>
      </c>
      <c r="F13" s="100">
        <v>11.616823999999999</v>
      </c>
      <c r="G13" s="100">
        <v>13.8</v>
      </c>
      <c r="H13" s="100">
        <v>1.8580000000000001</v>
      </c>
      <c r="I13" s="100">
        <v>49.603396000000004</v>
      </c>
    </row>
    <row r="14" spans="1:10">
      <c r="A14" s="112">
        <v>2017</v>
      </c>
      <c r="B14" s="137">
        <v>184.888015</v>
      </c>
      <c r="C14" s="100">
        <v>51.571123999999998</v>
      </c>
      <c r="D14" s="100">
        <v>43.038828000000002</v>
      </c>
      <c r="E14" s="100">
        <v>14.593966</v>
      </c>
      <c r="F14" s="100">
        <v>11.324137</v>
      </c>
      <c r="G14" s="100">
        <v>13.8</v>
      </c>
      <c r="H14" s="100">
        <v>1.871974</v>
      </c>
      <c r="I14" s="100">
        <v>48.687984999999998</v>
      </c>
    </row>
    <row r="15" spans="1:10">
      <c r="A15" s="112">
        <v>2018</v>
      </c>
      <c r="B15" s="137">
        <v>198.16389000000001</v>
      </c>
      <c r="C15" s="100">
        <v>53.512044000000003</v>
      </c>
      <c r="D15" s="100">
        <v>45.350864999999999</v>
      </c>
      <c r="E15" s="100">
        <v>14.8043</v>
      </c>
      <c r="F15" s="100">
        <v>11.55289</v>
      </c>
      <c r="G15" s="100">
        <v>13.8</v>
      </c>
      <c r="H15" s="100">
        <v>1.883283</v>
      </c>
      <c r="I15" s="100">
        <v>57.260506999999997</v>
      </c>
    </row>
    <row r="16" spans="1:10">
      <c r="A16" s="112">
        <v>2019</v>
      </c>
      <c r="B16" s="137">
        <v>198.84150199999999</v>
      </c>
      <c r="C16" s="100">
        <v>55.406978000000002</v>
      </c>
      <c r="D16" s="100">
        <v>45.387016000000003</v>
      </c>
      <c r="E16" s="100">
        <v>14.720029</v>
      </c>
      <c r="F16" s="100">
        <v>11.666016000000001</v>
      </c>
      <c r="G16" s="100">
        <v>13.8</v>
      </c>
      <c r="H16" s="100">
        <v>1.88175</v>
      </c>
      <c r="I16" s="100">
        <v>55.979714000000001</v>
      </c>
      <c r="J16" s="22"/>
    </row>
    <row r="17" spans="1:24">
      <c r="A17" s="100"/>
      <c r="B17" s="100"/>
      <c r="C17" s="100"/>
      <c r="D17" s="136"/>
      <c r="E17" s="22"/>
      <c r="F17" s="136"/>
      <c r="G17" s="136"/>
      <c r="H17" s="136"/>
      <c r="I17" s="100"/>
    </row>
    <row r="18" spans="1:24">
      <c r="A18" s="336" t="s">
        <v>228</v>
      </c>
      <c r="B18" s="269"/>
      <c r="C18" s="269"/>
      <c r="D18" s="269"/>
      <c r="E18" s="269"/>
      <c r="F18" s="269"/>
      <c r="G18" s="269"/>
      <c r="H18" s="269"/>
      <c r="I18" s="269"/>
    </row>
    <row r="19" spans="1:24" ht="36.6" customHeight="1">
      <c r="A19" s="337" t="s">
        <v>302</v>
      </c>
      <c r="B19" s="290"/>
      <c r="C19" s="290"/>
      <c r="D19" s="290"/>
      <c r="E19" s="290"/>
      <c r="F19" s="290"/>
      <c r="G19" s="290"/>
      <c r="H19" s="290"/>
      <c r="I19" s="290"/>
    </row>
    <row r="20" spans="1:24" ht="24" customHeight="1">
      <c r="A20" s="284" t="s">
        <v>299</v>
      </c>
      <c r="B20" s="332"/>
      <c r="C20" s="332"/>
      <c r="D20" s="332"/>
      <c r="E20" s="332"/>
      <c r="F20" s="332"/>
      <c r="G20" s="332"/>
      <c r="H20" s="332"/>
      <c r="I20" s="332"/>
      <c r="J20" s="36"/>
      <c r="K20" s="36"/>
      <c r="L20" s="36"/>
      <c r="M20" s="36"/>
      <c r="N20" s="36"/>
      <c r="O20" s="36"/>
      <c r="P20" s="36"/>
      <c r="Q20" s="36"/>
      <c r="R20" s="36"/>
      <c r="S20" s="36"/>
      <c r="T20" s="36"/>
      <c r="U20" s="36"/>
      <c r="V20" s="36"/>
      <c r="W20" s="36"/>
      <c r="X20" s="36"/>
    </row>
    <row r="21" spans="1:24" ht="15.75" customHeight="1">
      <c r="A21" s="326" t="s">
        <v>298</v>
      </c>
      <c r="B21" s="327"/>
      <c r="C21" s="327"/>
      <c r="D21" s="327"/>
      <c r="E21" s="327"/>
      <c r="F21" s="327"/>
      <c r="G21" s="327"/>
      <c r="H21" s="327"/>
      <c r="I21" s="327"/>
      <c r="J21" s="36"/>
      <c r="K21" s="36"/>
      <c r="L21" s="36"/>
      <c r="M21" s="36"/>
      <c r="N21" s="36"/>
      <c r="O21" s="36"/>
      <c r="P21" s="36"/>
      <c r="Q21" s="36"/>
      <c r="R21" s="36"/>
      <c r="S21" s="36"/>
      <c r="T21" s="36"/>
      <c r="U21" s="36"/>
      <c r="V21" s="36"/>
      <c r="W21" s="36"/>
      <c r="X21" s="36"/>
    </row>
    <row r="22" spans="1:24">
      <c r="A22" s="326" t="s">
        <v>300</v>
      </c>
      <c r="B22" s="327"/>
      <c r="C22" s="327"/>
      <c r="D22" s="327"/>
      <c r="E22" s="327"/>
      <c r="F22" s="327"/>
      <c r="G22" s="327"/>
      <c r="H22" s="327"/>
      <c r="I22" s="327"/>
      <c r="J22" s="36"/>
      <c r="K22" s="36"/>
      <c r="L22" s="36"/>
      <c r="M22" s="36"/>
      <c r="N22" s="36"/>
      <c r="O22" s="36"/>
      <c r="P22" s="36"/>
      <c r="Q22" s="36"/>
      <c r="R22" s="36"/>
      <c r="S22" s="36"/>
      <c r="T22" s="36"/>
      <c r="U22" s="36"/>
      <c r="V22" s="36"/>
      <c r="W22" s="36"/>
      <c r="X22" s="36"/>
    </row>
    <row r="23" spans="1:24" ht="41.25" customHeight="1">
      <c r="A23" s="333" t="s">
        <v>303</v>
      </c>
      <c r="B23" s="333"/>
      <c r="C23" s="333"/>
      <c r="D23" s="333"/>
      <c r="E23" s="333"/>
      <c r="F23" s="333"/>
      <c r="G23" s="333"/>
      <c r="H23" s="333"/>
      <c r="I23" s="333"/>
      <c r="J23" s="36"/>
      <c r="K23" s="36"/>
      <c r="L23" s="36"/>
      <c r="M23" s="36"/>
      <c r="N23" s="36"/>
      <c r="O23" s="36"/>
      <c r="P23" s="36"/>
      <c r="Q23" s="36"/>
      <c r="R23" s="36"/>
      <c r="S23" s="36"/>
      <c r="T23" s="36"/>
      <c r="U23" s="36"/>
      <c r="V23" s="36"/>
      <c r="W23" s="36"/>
      <c r="X23" s="36"/>
    </row>
    <row r="24" spans="1:24">
      <c r="H24" s="36"/>
      <c r="I24" s="36"/>
      <c r="J24" s="233"/>
      <c r="K24" s="36"/>
      <c r="L24" s="36"/>
      <c r="M24" s="36"/>
      <c r="N24" s="36"/>
      <c r="O24" s="36"/>
      <c r="P24" s="36"/>
      <c r="Q24" s="36"/>
      <c r="R24" s="36"/>
      <c r="S24" s="36"/>
      <c r="T24" s="36"/>
      <c r="U24" s="36"/>
      <c r="V24" s="36"/>
      <c r="W24" s="36"/>
      <c r="X24" s="36"/>
    </row>
    <row r="25" spans="1:24">
      <c r="H25" s="36"/>
      <c r="I25" s="36"/>
      <c r="J25" s="36"/>
      <c r="K25" s="36"/>
      <c r="L25" s="36"/>
      <c r="M25" s="36"/>
      <c r="N25" s="36"/>
      <c r="O25" s="36"/>
      <c r="P25" s="36"/>
      <c r="Q25" s="36"/>
      <c r="R25" s="36"/>
      <c r="S25" s="36"/>
      <c r="T25" s="36"/>
      <c r="U25" s="36"/>
      <c r="V25" s="36"/>
      <c r="W25" s="36"/>
      <c r="X25" s="36"/>
    </row>
    <row r="26" spans="1:24">
      <c r="H26" s="36"/>
      <c r="I26" s="143"/>
      <c r="J26" s="36"/>
      <c r="K26" s="36"/>
      <c r="L26" s="36"/>
      <c r="M26" s="36"/>
      <c r="N26" s="36"/>
      <c r="O26" s="36"/>
      <c r="P26" s="36"/>
      <c r="Q26" s="36"/>
      <c r="R26" s="36"/>
      <c r="S26" s="36"/>
      <c r="T26" s="36"/>
      <c r="U26" s="36"/>
      <c r="V26" s="36"/>
      <c r="W26" s="36"/>
      <c r="X26" s="36"/>
    </row>
    <row r="27" spans="1:24">
      <c r="E27" s="20"/>
      <c r="H27" s="36"/>
      <c r="I27" s="36"/>
      <c r="J27" s="36"/>
      <c r="K27" s="36"/>
      <c r="L27" s="36"/>
      <c r="M27" s="36"/>
      <c r="N27" s="36"/>
      <c r="O27" s="36"/>
      <c r="P27" s="36"/>
      <c r="Q27" s="36"/>
      <c r="R27" s="36"/>
      <c r="S27" s="36"/>
      <c r="T27" s="36"/>
      <c r="U27" s="36"/>
      <c r="V27" s="36"/>
      <c r="W27" s="36"/>
      <c r="X27" s="36"/>
    </row>
    <row r="28" spans="1:24">
      <c r="B28" s="253"/>
      <c r="C28" s="113"/>
      <c r="D28" s="113"/>
      <c r="E28" s="132"/>
      <c r="F28" s="113"/>
      <c r="G28" s="100"/>
      <c r="H28" s="132"/>
      <c r="I28" s="233"/>
      <c r="J28" s="230"/>
      <c r="K28" s="230"/>
      <c r="L28" s="230"/>
      <c r="M28" s="230"/>
      <c r="N28" s="230"/>
      <c r="O28" s="230"/>
      <c r="P28" s="231"/>
      <c r="Q28" s="36"/>
      <c r="R28" s="36"/>
      <c r="S28" s="36"/>
      <c r="T28" s="36"/>
      <c r="U28" s="36"/>
      <c r="V28" s="36"/>
      <c r="W28" s="36"/>
      <c r="X28" s="36"/>
    </row>
    <row r="29" spans="1:24">
      <c r="B29" s="5"/>
      <c r="E29" s="240"/>
      <c r="F29" s="239"/>
      <c r="H29" s="36"/>
      <c r="I29" s="36"/>
      <c r="J29" s="36"/>
      <c r="K29" s="36"/>
      <c r="L29" s="36"/>
      <c r="M29" s="36"/>
      <c r="N29" s="36"/>
      <c r="O29" s="36"/>
      <c r="P29" s="36"/>
      <c r="Q29" s="36"/>
      <c r="R29" s="36"/>
      <c r="S29" s="36"/>
      <c r="T29" s="36"/>
      <c r="U29" s="36"/>
      <c r="V29" s="36"/>
      <c r="W29" s="36"/>
      <c r="X29" s="36"/>
    </row>
    <row r="30" spans="1:24">
      <c r="E30" s="240"/>
      <c r="H30" s="36"/>
      <c r="I30" s="233"/>
      <c r="J30" s="230"/>
      <c r="K30" s="230"/>
      <c r="L30" s="230"/>
      <c r="M30" s="230"/>
      <c r="N30" s="230"/>
      <c r="O30" s="230"/>
      <c r="P30" s="231"/>
      <c r="Q30" s="36"/>
      <c r="R30" s="36"/>
      <c r="S30" s="36"/>
      <c r="T30" s="36"/>
      <c r="U30" s="36"/>
      <c r="V30" s="36"/>
      <c r="W30" s="36"/>
      <c r="X30" s="36"/>
    </row>
    <row r="31" spans="1:24">
      <c r="E31" s="240"/>
      <c r="H31" s="36"/>
      <c r="I31" s="36"/>
      <c r="J31" s="36"/>
      <c r="K31" s="36"/>
      <c r="L31" s="246"/>
      <c r="M31" s="36"/>
      <c r="N31" s="36"/>
      <c r="O31" s="36"/>
      <c r="P31" s="36"/>
      <c r="Q31" s="36"/>
      <c r="R31" s="36"/>
      <c r="S31" s="36"/>
      <c r="T31" s="36"/>
      <c r="U31" s="36"/>
      <c r="V31" s="36"/>
      <c r="W31" s="36"/>
      <c r="X31" s="36"/>
    </row>
    <row r="32" spans="1:24">
      <c r="E32" s="20"/>
      <c r="H32" s="36"/>
      <c r="I32" s="36"/>
      <c r="J32" s="36"/>
      <c r="K32" s="36"/>
      <c r="L32" s="36"/>
      <c r="M32" s="36"/>
      <c r="N32" s="36"/>
      <c r="O32" s="36"/>
      <c r="P32" s="36"/>
      <c r="Q32" s="36"/>
      <c r="R32" s="36"/>
      <c r="S32" s="36"/>
      <c r="T32" s="36"/>
      <c r="U32" s="36"/>
      <c r="V32" s="36"/>
      <c r="W32" s="36"/>
      <c r="X32" s="36"/>
    </row>
    <row r="33" spans="5:24">
      <c r="E33" s="20"/>
      <c r="H33" s="36"/>
      <c r="I33" s="36"/>
      <c r="J33" s="36"/>
      <c r="K33" s="36"/>
      <c r="L33" s="36"/>
      <c r="M33" s="36"/>
      <c r="N33" s="36"/>
      <c r="O33" s="36"/>
      <c r="P33" s="36"/>
      <c r="Q33" s="36"/>
      <c r="R33" s="36"/>
      <c r="S33" s="36"/>
      <c r="T33" s="36"/>
      <c r="U33" s="36"/>
      <c r="V33" s="36"/>
      <c r="W33" s="36"/>
      <c r="X33" s="36"/>
    </row>
    <row r="34" spans="5:24">
      <c r="H34" s="36"/>
      <c r="I34" s="36"/>
      <c r="J34" s="36"/>
      <c r="K34" s="36"/>
      <c r="L34" s="36"/>
      <c r="M34" s="36"/>
      <c r="N34" s="36"/>
      <c r="O34" s="36"/>
      <c r="P34" s="36"/>
      <c r="Q34" s="36"/>
      <c r="R34" s="36"/>
      <c r="S34" s="36"/>
      <c r="T34" s="36"/>
      <c r="U34" s="36"/>
      <c r="V34" s="36"/>
      <c r="W34" s="36"/>
      <c r="X34" s="36"/>
    </row>
    <row r="35" spans="5:24">
      <c r="H35" s="36"/>
      <c r="I35" s="36"/>
      <c r="J35" s="36"/>
      <c r="K35" s="36"/>
      <c r="L35" s="36"/>
      <c r="M35" s="36"/>
      <c r="N35" s="36"/>
      <c r="O35" s="36"/>
      <c r="P35" s="36"/>
      <c r="Q35" s="36"/>
      <c r="R35" s="36"/>
      <c r="S35" s="36"/>
      <c r="T35" s="36"/>
      <c r="U35" s="36"/>
      <c r="V35" s="36"/>
      <c r="W35" s="36"/>
      <c r="X35" s="36"/>
    </row>
    <row r="36" spans="5:24">
      <c r="H36" s="36"/>
      <c r="I36" s="36"/>
      <c r="J36" s="36"/>
      <c r="K36" s="36"/>
      <c r="L36" s="36"/>
      <c r="M36" s="36"/>
      <c r="N36" s="36"/>
      <c r="O36" s="36"/>
      <c r="P36" s="36"/>
      <c r="Q36" s="36"/>
      <c r="R36" s="36"/>
      <c r="S36" s="36"/>
      <c r="T36" s="36"/>
      <c r="U36" s="36"/>
      <c r="V36" s="36"/>
      <c r="W36" s="36"/>
      <c r="X36" s="36"/>
    </row>
    <row r="37" spans="5:24" ht="16.2">
      <c r="H37" s="36"/>
      <c r="I37" s="36"/>
      <c r="J37" s="36"/>
      <c r="K37" s="36"/>
      <c r="L37" s="36"/>
      <c r="M37" s="36"/>
      <c r="N37" s="36"/>
      <c r="O37" s="36"/>
      <c r="P37" s="36"/>
      <c r="Q37" s="36"/>
      <c r="R37" s="234"/>
      <c r="S37" s="234"/>
      <c r="T37" s="234"/>
      <c r="U37" s="234"/>
      <c r="V37" s="234"/>
      <c r="W37" s="36"/>
      <c r="X37" s="36"/>
    </row>
    <row r="38" spans="5:24">
      <c r="H38" s="36"/>
      <c r="I38" s="36"/>
      <c r="J38" s="36"/>
      <c r="K38" s="36"/>
      <c r="L38" s="36"/>
      <c r="M38" s="36"/>
      <c r="N38" s="36"/>
      <c r="O38" s="36"/>
      <c r="P38" s="36"/>
      <c r="Q38" s="36"/>
      <c r="R38" s="36"/>
      <c r="S38" s="36"/>
      <c r="T38" s="36"/>
      <c r="U38" s="36"/>
      <c r="V38" s="36"/>
      <c r="W38" s="36"/>
      <c r="X38" s="36"/>
    </row>
    <row r="39" spans="5:24">
      <c r="H39" s="36"/>
      <c r="I39" s="36"/>
      <c r="J39" s="36"/>
      <c r="K39" s="36"/>
      <c r="L39" s="36"/>
      <c r="M39" s="36"/>
      <c r="N39" s="36"/>
      <c r="O39" s="36"/>
      <c r="P39" s="36"/>
      <c r="Q39" s="36"/>
      <c r="R39" s="36"/>
      <c r="S39" s="36"/>
      <c r="T39" s="36"/>
      <c r="U39" s="36"/>
      <c r="V39" s="36"/>
      <c r="W39" s="36"/>
      <c r="X39" s="36"/>
    </row>
  </sheetData>
  <mergeCells count="10">
    <mergeCell ref="A22:I22"/>
    <mergeCell ref="A21:I21"/>
    <mergeCell ref="A20:I20"/>
    <mergeCell ref="A23:I23"/>
    <mergeCell ref="A1:I1"/>
    <mergeCell ref="H3:I3"/>
    <mergeCell ref="A2:I2"/>
    <mergeCell ref="B5:I5"/>
    <mergeCell ref="A18:I18"/>
    <mergeCell ref="A19:I19"/>
  </mergeCells>
  <phoneticPr fontId="3" type="noConversion"/>
  <pageMargins left="0.78740157499999996" right="0.78740157499999996" top="0.984251969" bottom="0.984251969" header="0.4921259845" footer="0.4921259845"/>
  <pageSetup paperSize="9" scale="87" fitToHeight="0"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7"/>
  <sheetViews>
    <sheetView zoomScaleNormal="100" workbookViewId="0">
      <selection activeCell="A20" sqref="A20"/>
    </sheetView>
  </sheetViews>
  <sheetFormatPr baseColWidth="10" defaultRowHeight="13.2"/>
  <cols>
    <col min="1" max="1" width="17" customWidth="1"/>
    <col min="2" max="2" width="5.5546875" bestFit="1" customWidth="1"/>
    <col min="3" max="3" width="17" customWidth="1"/>
    <col min="4" max="4" width="16.5546875" customWidth="1"/>
    <col min="5" max="6" width="17" customWidth="1"/>
  </cols>
  <sheetData>
    <row r="1" spans="1:7" ht="15.6">
      <c r="A1" s="268" t="s">
        <v>213</v>
      </c>
      <c r="B1" s="268"/>
      <c r="C1" s="268"/>
      <c r="D1" s="268"/>
      <c r="E1" s="262"/>
      <c r="F1" s="262"/>
    </row>
    <row r="2" spans="1:7">
      <c r="A2" s="269" t="s">
        <v>261</v>
      </c>
      <c r="B2" s="270"/>
      <c r="C2" s="270"/>
      <c r="D2" s="270"/>
      <c r="E2" s="270"/>
      <c r="F2" s="270"/>
    </row>
    <row r="3" spans="1:7">
      <c r="D3" s="1"/>
      <c r="E3" s="1"/>
      <c r="F3" s="1" t="s">
        <v>85</v>
      </c>
      <c r="G3" s="1"/>
    </row>
    <row r="4" spans="1:7" ht="39.6">
      <c r="A4" s="5"/>
      <c r="B4" s="59" t="s">
        <v>2</v>
      </c>
      <c r="C4" s="60" t="s">
        <v>103</v>
      </c>
      <c r="D4" s="60" t="s">
        <v>107</v>
      </c>
      <c r="E4" s="72" t="s">
        <v>218</v>
      </c>
      <c r="F4" s="60" t="s">
        <v>153</v>
      </c>
    </row>
    <row r="5" spans="1:7">
      <c r="A5" s="186" t="s">
        <v>70</v>
      </c>
      <c r="B5" s="34">
        <v>187</v>
      </c>
      <c r="C5" s="33">
        <v>97</v>
      </c>
      <c r="D5" s="4">
        <v>37</v>
      </c>
      <c r="E5" s="4">
        <v>41</v>
      </c>
      <c r="F5" s="203">
        <v>12</v>
      </c>
    </row>
    <row r="6" spans="1:7">
      <c r="A6" s="61" t="s">
        <v>71</v>
      </c>
      <c r="B6" s="30">
        <v>173</v>
      </c>
      <c r="C6" s="5">
        <v>34</v>
      </c>
      <c r="D6">
        <v>82</v>
      </c>
      <c r="E6">
        <v>43</v>
      </c>
      <c r="F6" s="201">
        <v>14</v>
      </c>
    </row>
    <row r="7" spans="1:7">
      <c r="A7" s="42" t="s">
        <v>72</v>
      </c>
      <c r="B7" s="30">
        <v>189</v>
      </c>
      <c r="C7">
        <v>38</v>
      </c>
      <c r="D7">
        <v>102</v>
      </c>
      <c r="E7">
        <v>36</v>
      </c>
      <c r="F7" s="202">
        <v>13</v>
      </c>
    </row>
    <row r="8" spans="1:7">
      <c r="A8" s="42" t="s">
        <v>73</v>
      </c>
      <c r="B8" s="30">
        <v>168</v>
      </c>
      <c r="C8">
        <v>36</v>
      </c>
      <c r="D8">
        <v>86</v>
      </c>
      <c r="E8">
        <v>32</v>
      </c>
      <c r="F8" s="202">
        <v>14</v>
      </c>
    </row>
    <row r="9" spans="1:7">
      <c r="A9" s="42" t="s">
        <v>5</v>
      </c>
      <c r="B9" s="30">
        <v>161</v>
      </c>
      <c r="C9">
        <v>39</v>
      </c>
      <c r="D9">
        <v>66</v>
      </c>
      <c r="E9">
        <v>43</v>
      </c>
      <c r="F9" s="202">
        <v>13</v>
      </c>
    </row>
    <row r="10" spans="1:7">
      <c r="A10" s="42" t="s">
        <v>74</v>
      </c>
      <c r="B10" s="30">
        <v>153</v>
      </c>
      <c r="C10">
        <v>36</v>
      </c>
      <c r="D10">
        <v>67</v>
      </c>
      <c r="E10">
        <v>38</v>
      </c>
      <c r="F10" s="202">
        <v>12</v>
      </c>
    </row>
    <row r="11" spans="1:7">
      <c r="A11" s="42" t="s">
        <v>154</v>
      </c>
      <c r="B11" s="30">
        <v>138</v>
      </c>
      <c r="C11">
        <v>31</v>
      </c>
      <c r="D11">
        <v>64</v>
      </c>
      <c r="E11">
        <v>28</v>
      </c>
      <c r="F11" s="202">
        <v>15</v>
      </c>
    </row>
    <row r="12" spans="1:7">
      <c r="A12" s="101" t="s">
        <v>192</v>
      </c>
      <c r="B12" s="30">
        <v>143</v>
      </c>
      <c r="C12">
        <v>30</v>
      </c>
      <c r="D12">
        <v>67</v>
      </c>
      <c r="E12">
        <v>37</v>
      </c>
      <c r="F12" s="202">
        <v>9</v>
      </c>
    </row>
    <row r="13" spans="1:7">
      <c r="A13" s="101" t="s">
        <v>201</v>
      </c>
      <c r="B13" s="30">
        <v>145</v>
      </c>
      <c r="C13">
        <v>31</v>
      </c>
      <c r="D13">
        <v>69</v>
      </c>
      <c r="E13">
        <v>39</v>
      </c>
      <c r="F13" s="202">
        <v>6</v>
      </c>
    </row>
    <row r="14" spans="1:7">
      <c r="A14" s="101" t="s">
        <v>215</v>
      </c>
      <c r="B14" s="30">
        <v>124</v>
      </c>
      <c r="C14">
        <v>25</v>
      </c>
      <c r="D14">
        <v>55</v>
      </c>
      <c r="E14">
        <v>42</v>
      </c>
      <c r="F14" s="202">
        <v>2</v>
      </c>
    </row>
    <row r="15" spans="1:7">
      <c r="A15" s="101" t="s">
        <v>229</v>
      </c>
      <c r="B15" s="30">
        <v>130</v>
      </c>
      <c r="C15">
        <v>30</v>
      </c>
      <c r="D15">
        <v>53</v>
      </c>
      <c r="E15">
        <v>45</v>
      </c>
      <c r="F15" s="202">
        <v>2</v>
      </c>
      <c r="G15" s="36"/>
    </row>
    <row r="16" spans="1:7" ht="12.75" customHeight="1">
      <c r="A16" s="101" t="s">
        <v>276</v>
      </c>
      <c r="B16" s="30">
        <v>115</v>
      </c>
      <c r="C16">
        <v>23</v>
      </c>
      <c r="D16">
        <v>55</v>
      </c>
      <c r="E16">
        <v>35</v>
      </c>
      <c r="F16" s="202">
        <v>2</v>
      </c>
      <c r="G16" s="195"/>
    </row>
    <row r="17" spans="1:7" ht="12.75" customHeight="1">
      <c r="A17" s="101" t="s">
        <v>288</v>
      </c>
      <c r="B17" s="108">
        <v>125</v>
      </c>
      <c r="C17">
        <v>33</v>
      </c>
      <c r="D17">
        <v>44</v>
      </c>
      <c r="E17">
        <v>45</v>
      </c>
      <c r="F17" s="256" t="s">
        <v>297</v>
      </c>
      <c r="G17" s="195"/>
    </row>
    <row r="18" spans="1:7" ht="12.75" customHeight="1">
      <c r="A18" s="101" t="s">
        <v>290</v>
      </c>
      <c r="B18" s="30">
        <v>121</v>
      </c>
      <c r="C18">
        <v>31</v>
      </c>
      <c r="D18">
        <v>45</v>
      </c>
      <c r="E18">
        <v>44</v>
      </c>
      <c r="F18" s="202">
        <v>1</v>
      </c>
      <c r="G18" s="195"/>
    </row>
    <row r="19" spans="1:7" ht="12.75" customHeight="1">
      <c r="A19" s="101" t="s">
        <v>304</v>
      </c>
      <c r="B19" s="30">
        <v>123</v>
      </c>
      <c r="C19">
        <v>34</v>
      </c>
      <c r="D19">
        <v>43</v>
      </c>
      <c r="E19">
        <v>45</v>
      </c>
      <c r="F19" s="202">
        <v>1</v>
      </c>
      <c r="G19" s="195"/>
    </row>
    <row r="20" spans="1:7">
      <c r="B20" s="5"/>
      <c r="C20" s="5"/>
      <c r="D20" s="5"/>
      <c r="E20" s="5"/>
      <c r="F20" s="5"/>
      <c r="G20" s="36"/>
    </row>
    <row r="22" spans="1:7">
      <c r="C22" s="22"/>
      <c r="D22" s="22"/>
      <c r="E22" s="22"/>
      <c r="F22" s="22"/>
    </row>
    <row r="24" spans="1:7">
      <c r="C24" s="22"/>
      <c r="D24" s="22"/>
      <c r="E24" s="22"/>
      <c r="F24" s="22"/>
    </row>
    <row r="27" spans="1:7">
      <c r="C27" s="22"/>
      <c r="D27" s="22"/>
      <c r="E27" s="252"/>
      <c r="F27" s="22"/>
    </row>
  </sheetData>
  <mergeCells count="2">
    <mergeCell ref="A1:F1"/>
    <mergeCell ref="A2:F2"/>
  </mergeCells>
  <phoneticPr fontId="3" type="noConversion"/>
  <pageMargins left="0.78740157499999996" right="0.78740157499999996" top="0.984251969" bottom="0.984251969" header="0.4921259845" footer="0.4921259845"/>
  <pageSetup paperSize="9" scale="96" fitToHeight="0" orientation="portrait" r:id="rId1"/>
  <headerFooter alignWithMargins="0"/>
  <ignoredErrors>
    <ignoredError sqref="F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7"/>
  <sheetViews>
    <sheetView workbookViewId="0">
      <selection activeCell="A20" sqref="A20"/>
    </sheetView>
  </sheetViews>
  <sheetFormatPr baseColWidth="10" defaultRowHeight="13.2"/>
  <cols>
    <col min="1" max="1" width="18.6640625" customWidth="1"/>
    <col min="2" max="2" width="5.5546875" bestFit="1" customWidth="1"/>
    <col min="3" max="3" width="19.5546875" customWidth="1"/>
    <col min="4" max="4" width="18.6640625" customWidth="1"/>
    <col min="5" max="5" width="16" customWidth="1"/>
    <col min="9" max="9" width="13.5546875" customWidth="1"/>
  </cols>
  <sheetData>
    <row r="1" spans="1:10" ht="15.6">
      <c r="A1" s="268" t="s">
        <v>258</v>
      </c>
      <c r="B1" s="268"/>
      <c r="C1" s="268"/>
      <c r="D1" s="268"/>
      <c r="E1" s="268"/>
      <c r="F1" s="262"/>
      <c r="G1" s="262"/>
      <c r="H1" s="262"/>
      <c r="I1" s="262"/>
      <c r="J1" s="45"/>
    </row>
    <row r="2" spans="1:10">
      <c r="A2" s="267" t="s">
        <v>262</v>
      </c>
      <c r="B2" s="267"/>
      <c r="C2" s="267"/>
      <c r="D2" s="267"/>
      <c r="E2" s="45"/>
    </row>
    <row r="3" spans="1:10">
      <c r="A3" s="274" t="s">
        <v>86</v>
      </c>
      <c r="B3" s="262"/>
      <c r="C3" s="262"/>
      <c r="D3" s="262"/>
      <c r="E3" s="262"/>
      <c r="F3" s="262"/>
      <c r="G3" s="262"/>
      <c r="H3" s="262"/>
      <c r="I3" s="262"/>
    </row>
    <row r="4" spans="1:10">
      <c r="A4" s="62"/>
      <c r="B4" s="273" t="s">
        <v>2</v>
      </c>
      <c r="C4" s="271" t="s">
        <v>235</v>
      </c>
      <c r="D4" s="271"/>
      <c r="E4" s="271" t="s">
        <v>236</v>
      </c>
      <c r="F4" s="271"/>
      <c r="G4" s="272"/>
      <c r="H4" s="272"/>
      <c r="I4" s="272"/>
    </row>
    <row r="5" spans="1:10">
      <c r="A5" s="75"/>
      <c r="B5" s="262"/>
      <c r="C5" s="204" t="s">
        <v>4</v>
      </c>
      <c r="D5" s="204" t="s">
        <v>3</v>
      </c>
      <c r="E5" s="205" t="s">
        <v>230</v>
      </c>
      <c r="F5" s="205" t="s">
        <v>231</v>
      </c>
      <c r="G5" s="205" t="s">
        <v>232</v>
      </c>
      <c r="H5" s="205" t="s">
        <v>233</v>
      </c>
      <c r="I5" s="205" t="s">
        <v>234</v>
      </c>
    </row>
    <row r="6" spans="1:10">
      <c r="A6" s="185" t="s">
        <v>70</v>
      </c>
      <c r="B6" s="49">
        <v>259</v>
      </c>
      <c r="C6" s="50">
        <v>99</v>
      </c>
      <c r="D6" s="50">
        <v>160</v>
      </c>
      <c r="E6" s="47">
        <v>107</v>
      </c>
      <c r="F6">
        <v>112</v>
      </c>
      <c r="G6">
        <v>27</v>
      </c>
      <c r="H6" s="159">
        <v>0</v>
      </c>
      <c r="I6">
        <v>13</v>
      </c>
    </row>
    <row r="7" spans="1:10">
      <c r="A7" s="44" t="s">
        <v>71</v>
      </c>
      <c r="B7" s="53">
        <v>234</v>
      </c>
      <c r="C7" s="47">
        <v>91</v>
      </c>
      <c r="D7" s="47">
        <v>143</v>
      </c>
      <c r="E7" s="47">
        <v>52</v>
      </c>
      <c r="F7">
        <v>157</v>
      </c>
      <c r="G7">
        <v>13</v>
      </c>
      <c r="H7" s="159" t="s">
        <v>82</v>
      </c>
      <c r="I7">
        <v>12</v>
      </c>
    </row>
    <row r="8" spans="1:10">
      <c r="A8" s="44" t="s">
        <v>72</v>
      </c>
      <c r="B8" s="53">
        <v>295</v>
      </c>
      <c r="C8" s="47">
        <v>126</v>
      </c>
      <c r="D8" s="47">
        <v>169</v>
      </c>
      <c r="E8" s="47">
        <v>24</v>
      </c>
      <c r="F8">
        <v>225</v>
      </c>
      <c r="G8">
        <v>22</v>
      </c>
      <c r="H8" s="159" t="s">
        <v>82</v>
      </c>
      <c r="I8">
        <v>24</v>
      </c>
    </row>
    <row r="9" spans="1:10">
      <c r="A9" s="44" t="s">
        <v>73</v>
      </c>
      <c r="B9" s="53">
        <v>362</v>
      </c>
      <c r="C9" s="47">
        <v>157</v>
      </c>
      <c r="D9" s="47">
        <v>205</v>
      </c>
      <c r="E9" s="47">
        <v>15</v>
      </c>
      <c r="F9">
        <v>244</v>
      </c>
      <c r="G9">
        <v>77</v>
      </c>
      <c r="H9" s="159" t="s">
        <v>82</v>
      </c>
      <c r="I9">
        <v>26</v>
      </c>
    </row>
    <row r="10" spans="1:10">
      <c r="A10" s="44" t="s">
        <v>5</v>
      </c>
      <c r="B10" s="53">
        <v>426</v>
      </c>
      <c r="C10" s="47">
        <v>197</v>
      </c>
      <c r="D10" s="47">
        <v>229</v>
      </c>
      <c r="E10" s="47">
        <v>16</v>
      </c>
      <c r="F10">
        <v>286</v>
      </c>
      <c r="G10">
        <v>95</v>
      </c>
      <c r="H10" s="159">
        <v>7</v>
      </c>
      <c r="I10">
        <v>22</v>
      </c>
    </row>
    <row r="11" spans="1:10">
      <c r="A11" s="44" t="s">
        <v>74</v>
      </c>
      <c r="B11" s="53">
        <v>261</v>
      </c>
      <c r="C11" s="47">
        <v>140</v>
      </c>
      <c r="D11" s="47">
        <v>121</v>
      </c>
      <c r="E11" s="47">
        <v>7</v>
      </c>
      <c r="F11">
        <v>203</v>
      </c>
      <c r="G11">
        <v>27</v>
      </c>
      <c r="H11" s="159" t="s">
        <v>82</v>
      </c>
      <c r="I11">
        <v>24</v>
      </c>
    </row>
    <row r="12" spans="1:10">
      <c r="A12" s="101" t="s">
        <v>154</v>
      </c>
      <c r="B12" s="53">
        <v>297</v>
      </c>
      <c r="C12" s="45">
        <v>173</v>
      </c>
      <c r="D12" s="45">
        <v>124</v>
      </c>
      <c r="E12" s="47">
        <v>7</v>
      </c>
      <c r="F12">
        <v>228</v>
      </c>
      <c r="G12">
        <v>34</v>
      </c>
      <c r="H12" s="159" t="s">
        <v>82</v>
      </c>
      <c r="I12">
        <v>28</v>
      </c>
    </row>
    <row r="13" spans="1:10">
      <c r="A13" s="101" t="s">
        <v>192</v>
      </c>
      <c r="B13" s="53">
        <v>314</v>
      </c>
      <c r="C13" s="45">
        <v>178</v>
      </c>
      <c r="D13" s="45">
        <v>136</v>
      </c>
      <c r="E13" s="47">
        <v>6</v>
      </c>
      <c r="F13">
        <v>250</v>
      </c>
      <c r="G13">
        <v>36</v>
      </c>
      <c r="H13" s="159" t="s">
        <v>82</v>
      </c>
      <c r="I13">
        <v>22</v>
      </c>
    </row>
    <row r="14" spans="1:10">
      <c r="A14" s="101" t="s">
        <v>201</v>
      </c>
      <c r="B14" s="53">
        <v>331</v>
      </c>
      <c r="C14" s="45">
        <v>199</v>
      </c>
      <c r="D14" s="45">
        <v>132</v>
      </c>
      <c r="E14" s="47">
        <v>6</v>
      </c>
      <c r="F14">
        <v>254</v>
      </c>
      <c r="G14">
        <v>48</v>
      </c>
      <c r="H14" s="159" t="s">
        <v>82</v>
      </c>
      <c r="I14">
        <v>23</v>
      </c>
    </row>
    <row r="15" spans="1:10">
      <c r="A15" s="101" t="s">
        <v>215</v>
      </c>
      <c r="B15" s="53">
        <v>336</v>
      </c>
      <c r="C15" s="45">
        <v>179</v>
      </c>
      <c r="D15" s="45">
        <v>157</v>
      </c>
      <c r="E15" s="47">
        <v>5</v>
      </c>
      <c r="F15">
        <v>252</v>
      </c>
      <c r="G15">
        <v>51</v>
      </c>
      <c r="H15" s="159" t="s">
        <v>82</v>
      </c>
      <c r="I15">
        <v>28</v>
      </c>
    </row>
    <row r="16" spans="1:10">
      <c r="A16" s="101" t="s">
        <v>229</v>
      </c>
      <c r="B16" s="53">
        <v>327</v>
      </c>
      <c r="C16" s="45">
        <v>164</v>
      </c>
      <c r="D16" s="45">
        <v>163</v>
      </c>
      <c r="E16" s="47">
        <v>8</v>
      </c>
      <c r="F16">
        <v>243</v>
      </c>
      <c r="G16">
        <v>52</v>
      </c>
      <c r="H16" s="159">
        <v>0</v>
      </c>
      <c r="I16">
        <v>24</v>
      </c>
    </row>
    <row r="17" spans="1:9">
      <c r="A17" s="101" t="s">
        <v>276</v>
      </c>
      <c r="B17" s="53">
        <v>330</v>
      </c>
      <c r="C17">
        <v>162</v>
      </c>
      <c r="D17">
        <v>168</v>
      </c>
      <c r="E17" s="219">
        <v>13</v>
      </c>
      <c r="F17">
        <v>248</v>
      </c>
      <c r="G17">
        <v>53</v>
      </c>
      <c r="H17" s="202">
        <v>0</v>
      </c>
      <c r="I17">
        <v>16</v>
      </c>
    </row>
    <row r="18" spans="1:9">
      <c r="A18" s="101" t="s">
        <v>288</v>
      </c>
      <c r="B18" s="53">
        <v>344</v>
      </c>
      <c r="C18">
        <v>182</v>
      </c>
      <c r="D18">
        <v>162</v>
      </c>
      <c r="E18" s="219">
        <v>3</v>
      </c>
      <c r="F18">
        <v>255</v>
      </c>
      <c r="G18">
        <v>62</v>
      </c>
      <c r="H18" s="202">
        <v>0</v>
      </c>
      <c r="I18">
        <v>24</v>
      </c>
    </row>
    <row r="19" spans="1:9">
      <c r="A19" s="101" t="s">
        <v>290</v>
      </c>
      <c r="B19" s="53">
        <v>407</v>
      </c>
      <c r="C19">
        <v>211</v>
      </c>
      <c r="D19">
        <v>196</v>
      </c>
      <c r="E19" s="219">
        <v>8</v>
      </c>
      <c r="F19">
        <v>301</v>
      </c>
      <c r="G19">
        <v>66</v>
      </c>
      <c r="H19" s="202">
        <v>0</v>
      </c>
      <c r="I19">
        <v>32</v>
      </c>
    </row>
    <row r="20" spans="1:9">
      <c r="A20" s="101" t="s">
        <v>304</v>
      </c>
      <c r="B20" s="53">
        <v>399</v>
      </c>
      <c r="C20">
        <v>205</v>
      </c>
      <c r="D20">
        <v>194</v>
      </c>
      <c r="E20" s="219">
        <v>11</v>
      </c>
      <c r="F20">
        <v>303</v>
      </c>
      <c r="G20">
        <v>55</v>
      </c>
      <c r="H20" s="202">
        <v>0</v>
      </c>
      <c r="I20">
        <v>30</v>
      </c>
    </row>
    <row r="21" spans="1:9">
      <c r="A21" s="47"/>
      <c r="B21" s="47"/>
      <c r="C21" s="47"/>
      <c r="D21" s="47"/>
      <c r="E21" s="47"/>
    </row>
    <row r="22" spans="1:9">
      <c r="A22" s="265" t="s">
        <v>84</v>
      </c>
      <c r="B22" s="265"/>
      <c r="C22" s="265"/>
      <c r="D22" s="265"/>
      <c r="E22" s="265"/>
      <c r="F22" s="265"/>
      <c r="G22" s="265"/>
      <c r="H22" s="265"/>
      <c r="I22" s="265"/>
    </row>
    <row r="23" spans="1:9" ht="22.2" customHeight="1">
      <c r="A23" s="278" t="s">
        <v>189</v>
      </c>
      <c r="B23" s="279"/>
      <c r="C23" s="279"/>
      <c r="D23" s="279"/>
      <c r="E23" s="279"/>
      <c r="F23" s="277"/>
      <c r="G23" s="277"/>
      <c r="H23" s="277"/>
      <c r="I23" s="277"/>
    </row>
    <row r="24" spans="1:9" ht="26.25" customHeight="1">
      <c r="A24" s="263" t="s">
        <v>223</v>
      </c>
      <c r="B24" s="277"/>
      <c r="C24" s="277"/>
      <c r="D24" s="277"/>
      <c r="E24" s="277"/>
      <c r="F24" s="277"/>
      <c r="G24" s="277"/>
      <c r="H24" s="277"/>
      <c r="I24" s="277"/>
    </row>
    <row r="25" spans="1:9">
      <c r="A25" s="275" t="s">
        <v>237</v>
      </c>
      <c r="B25" s="276"/>
      <c r="C25" s="276"/>
      <c r="D25" s="276"/>
      <c r="E25" s="276"/>
      <c r="F25" s="276"/>
      <c r="G25" s="276"/>
      <c r="H25" s="276"/>
      <c r="I25" s="276"/>
    </row>
    <row r="26" spans="1:9" ht="30" customHeight="1">
      <c r="A26" s="275" t="s">
        <v>247</v>
      </c>
      <c r="B26" s="276"/>
      <c r="C26" s="276"/>
      <c r="D26" s="276"/>
      <c r="E26" s="276"/>
      <c r="F26" s="276"/>
      <c r="G26" s="276"/>
      <c r="H26" s="276"/>
      <c r="I26" s="276"/>
    </row>
    <row r="27" spans="1:9" ht="12.75" customHeight="1"/>
  </sheetData>
  <mergeCells count="11">
    <mergeCell ref="A26:I26"/>
    <mergeCell ref="A25:I25"/>
    <mergeCell ref="A24:I24"/>
    <mergeCell ref="A23:I23"/>
    <mergeCell ref="C4:D4"/>
    <mergeCell ref="A22:I22"/>
    <mergeCell ref="E4:I4"/>
    <mergeCell ref="B4:B5"/>
    <mergeCell ref="A2:D2"/>
    <mergeCell ref="A3:I3"/>
    <mergeCell ref="A1:I1"/>
  </mergeCells>
  <phoneticPr fontId="3" type="noConversion"/>
  <pageMargins left="0.78740157499999996" right="0.78740157499999996" top="0.984251969" bottom="0.984251969" header="0.4921259845" footer="0.4921259845"/>
  <pageSetup paperSize="9" scale="6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27"/>
  <sheetViews>
    <sheetView zoomScaleNormal="100" workbookViewId="0">
      <selection activeCell="A20" sqref="A20"/>
    </sheetView>
  </sheetViews>
  <sheetFormatPr baseColWidth="10" defaultRowHeight="13.2"/>
  <cols>
    <col min="1" max="1" width="18.6640625" customWidth="1"/>
    <col min="2" max="2" width="5.5546875" bestFit="1" customWidth="1"/>
    <col min="3" max="4" width="10.6640625" customWidth="1"/>
    <col min="5" max="5" width="19.88671875" customWidth="1"/>
    <col min="7" max="7" width="8.109375" customWidth="1"/>
    <col min="8" max="8" width="8.6640625" customWidth="1"/>
    <col min="9" max="9" width="14.5546875" customWidth="1"/>
    <col min="10" max="10" width="15" customWidth="1"/>
  </cols>
  <sheetData>
    <row r="1" spans="1:11" ht="15.6">
      <c r="A1" s="268" t="s">
        <v>259</v>
      </c>
      <c r="B1" s="268"/>
      <c r="C1" s="268"/>
      <c r="D1" s="268"/>
      <c r="E1" s="268"/>
      <c r="F1" s="262"/>
      <c r="G1" s="262"/>
      <c r="H1" s="262"/>
      <c r="I1" s="262"/>
      <c r="J1" s="262"/>
      <c r="K1" s="45"/>
    </row>
    <row r="2" spans="1:11">
      <c r="A2" s="267" t="s">
        <v>262</v>
      </c>
      <c r="B2" s="267"/>
      <c r="C2" s="267"/>
      <c r="D2" s="267"/>
      <c r="K2" s="45"/>
    </row>
    <row r="3" spans="1:11">
      <c r="A3" s="283" t="s">
        <v>87</v>
      </c>
      <c r="B3" s="262"/>
      <c r="C3" s="262"/>
      <c r="D3" s="262"/>
      <c r="E3" s="262"/>
      <c r="F3" s="262"/>
      <c r="G3" s="262"/>
      <c r="H3" s="262"/>
      <c r="I3" s="262"/>
      <c r="J3" s="262"/>
    </row>
    <row r="4" spans="1:11">
      <c r="B4" s="281" t="s">
        <v>2</v>
      </c>
      <c r="C4" s="271" t="s">
        <v>235</v>
      </c>
      <c r="D4" s="271"/>
      <c r="E4" s="271" t="s">
        <v>236</v>
      </c>
      <c r="F4" s="271"/>
      <c r="G4" s="271"/>
      <c r="H4" s="271"/>
      <c r="I4" s="271"/>
      <c r="J4" s="271"/>
    </row>
    <row r="5" spans="1:11">
      <c r="A5" s="5"/>
      <c r="B5" s="282"/>
      <c r="C5" s="72" t="s">
        <v>4</v>
      </c>
      <c r="D5" s="72" t="s">
        <v>3</v>
      </c>
      <c r="E5" s="43" t="s">
        <v>230</v>
      </c>
      <c r="F5" s="43" t="s">
        <v>238</v>
      </c>
      <c r="G5" s="43" t="s">
        <v>232</v>
      </c>
      <c r="H5" s="43" t="s">
        <v>233</v>
      </c>
      <c r="I5" s="43" t="s">
        <v>234</v>
      </c>
      <c r="J5" s="43" t="s">
        <v>239</v>
      </c>
    </row>
    <row r="6" spans="1:11">
      <c r="A6" s="160" t="s">
        <v>70</v>
      </c>
      <c r="B6" s="29">
        <v>614</v>
      </c>
      <c r="C6" s="4">
        <v>265</v>
      </c>
      <c r="D6" s="4">
        <v>349</v>
      </c>
      <c r="E6" s="4">
        <v>314</v>
      </c>
      <c r="F6" s="4">
        <v>190</v>
      </c>
      <c r="G6" s="4">
        <v>28</v>
      </c>
      <c r="H6" s="4">
        <v>49</v>
      </c>
      <c r="I6" s="4">
        <v>14</v>
      </c>
      <c r="J6" s="4">
        <v>19</v>
      </c>
    </row>
    <row r="7" spans="1:11">
      <c r="A7" s="42" t="s">
        <v>71</v>
      </c>
      <c r="B7" s="30">
        <v>665</v>
      </c>
      <c r="C7">
        <v>289</v>
      </c>
      <c r="D7">
        <v>376</v>
      </c>
      <c r="E7">
        <v>272</v>
      </c>
      <c r="F7">
        <v>259</v>
      </c>
      <c r="G7">
        <v>45</v>
      </c>
      <c r="H7">
        <v>52</v>
      </c>
      <c r="I7">
        <v>13</v>
      </c>
      <c r="J7">
        <v>24</v>
      </c>
    </row>
    <row r="8" spans="1:11">
      <c r="A8" s="42" t="s">
        <v>72</v>
      </c>
      <c r="B8" s="30">
        <v>699</v>
      </c>
      <c r="C8">
        <v>313</v>
      </c>
      <c r="D8">
        <v>386</v>
      </c>
      <c r="E8">
        <v>210</v>
      </c>
      <c r="F8">
        <v>331</v>
      </c>
      <c r="G8">
        <v>56</v>
      </c>
      <c r="H8">
        <v>70</v>
      </c>
      <c r="I8">
        <v>11</v>
      </c>
      <c r="J8">
        <v>21</v>
      </c>
    </row>
    <row r="9" spans="1:11">
      <c r="A9" s="42" t="s">
        <v>73</v>
      </c>
      <c r="B9" s="30">
        <v>724</v>
      </c>
      <c r="C9">
        <v>331</v>
      </c>
      <c r="D9">
        <v>393</v>
      </c>
      <c r="E9">
        <v>170</v>
      </c>
      <c r="F9">
        <v>360</v>
      </c>
      <c r="G9">
        <v>87</v>
      </c>
      <c r="H9">
        <v>64</v>
      </c>
      <c r="I9">
        <v>18</v>
      </c>
      <c r="J9">
        <v>25</v>
      </c>
    </row>
    <row r="10" spans="1:11">
      <c r="A10" s="42" t="s">
        <v>5</v>
      </c>
      <c r="B10" s="30">
        <v>727</v>
      </c>
      <c r="C10">
        <v>342</v>
      </c>
      <c r="D10">
        <v>385</v>
      </c>
      <c r="E10">
        <v>148</v>
      </c>
      <c r="F10">
        <v>360</v>
      </c>
      <c r="G10">
        <v>106</v>
      </c>
      <c r="H10">
        <v>65</v>
      </c>
      <c r="I10">
        <v>20</v>
      </c>
      <c r="J10">
        <v>28</v>
      </c>
    </row>
    <row r="11" spans="1:11">
      <c r="A11" s="42" t="s">
        <v>74</v>
      </c>
      <c r="B11" s="30">
        <v>918</v>
      </c>
      <c r="C11">
        <v>387</v>
      </c>
      <c r="D11">
        <v>531</v>
      </c>
      <c r="E11">
        <v>114</v>
      </c>
      <c r="F11">
        <v>423</v>
      </c>
      <c r="G11">
        <v>173</v>
      </c>
      <c r="H11">
        <v>85</v>
      </c>
      <c r="I11">
        <v>88</v>
      </c>
      <c r="J11">
        <v>35</v>
      </c>
    </row>
    <row r="12" spans="1:11">
      <c r="A12" s="101" t="s">
        <v>154</v>
      </c>
      <c r="B12" s="30">
        <v>879</v>
      </c>
      <c r="C12">
        <v>375</v>
      </c>
      <c r="D12">
        <v>504</v>
      </c>
      <c r="E12">
        <v>83</v>
      </c>
      <c r="F12">
        <v>420</v>
      </c>
      <c r="G12">
        <v>168</v>
      </c>
      <c r="H12">
        <v>95</v>
      </c>
      <c r="I12">
        <v>80</v>
      </c>
      <c r="J12">
        <v>33</v>
      </c>
    </row>
    <row r="13" spans="1:11">
      <c r="A13" s="101" t="s">
        <v>192</v>
      </c>
      <c r="B13" s="30">
        <v>815</v>
      </c>
      <c r="C13">
        <v>324</v>
      </c>
      <c r="D13">
        <v>491</v>
      </c>
      <c r="E13">
        <v>76</v>
      </c>
      <c r="F13">
        <v>380</v>
      </c>
      <c r="G13">
        <v>164</v>
      </c>
      <c r="H13">
        <v>88</v>
      </c>
      <c r="I13">
        <v>70</v>
      </c>
      <c r="J13">
        <v>37</v>
      </c>
    </row>
    <row r="14" spans="1:11">
      <c r="A14" s="101" t="s">
        <v>201</v>
      </c>
      <c r="B14" s="30">
        <v>790</v>
      </c>
      <c r="C14">
        <v>327</v>
      </c>
      <c r="D14">
        <v>463</v>
      </c>
      <c r="E14">
        <v>69</v>
      </c>
      <c r="F14">
        <v>376</v>
      </c>
      <c r="G14">
        <v>159</v>
      </c>
      <c r="H14">
        <v>85</v>
      </c>
      <c r="I14">
        <v>66</v>
      </c>
      <c r="J14">
        <v>35</v>
      </c>
    </row>
    <row r="15" spans="1:11">
      <c r="A15" s="101" t="s">
        <v>215</v>
      </c>
      <c r="B15" s="30">
        <v>781</v>
      </c>
      <c r="C15">
        <v>343</v>
      </c>
      <c r="D15">
        <v>438</v>
      </c>
      <c r="E15">
        <v>73</v>
      </c>
      <c r="F15">
        <v>377</v>
      </c>
      <c r="G15">
        <v>169</v>
      </c>
      <c r="H15">
        <v>77</v>
      </c>
      <c r="I15">
        <v>51</v>
      </c>
      <c r="J15">
        <v>34</v>
      </c>
    </row>
    <row r="16" spans="1:11">
      <c r="A16" s="101" t="s">
        <v>229</v>
      </c>
      <c r="B16" s="31">
        <v>805</v>
      </c>
      <c r="C16">
        <f>326+15</f>
        <v>341</v>
      </c>
      <c r="D16">
        <f>435+29</f>
        <v>464</v>
      </c>
      <c r="E16">
        <v>62</v>
      </c>
      <c r="F16">
        <v>416</v>
      </c>
      <c r="G16">
        <v>169</v>
      </c>
      <c r="H16">
        <v>76</v>
      </c>
      <c r="I16">
        <v>44</v>
      </c>
      <c r="J16">
        <v>38</v>
      </c>
    </row>
    <row r="17" spans="1:10">
      <c r="A17" s="101" t="s">
        <v>276</v>
      </c>
      <c r="B17" s="217">
        <v>790</v>
      </c>
      <c r="C17">
        <v>338</v>
      </c>
      <c r="D17">
        <v>452</v>
      </c>
      <c r="E17">
        <v>60</v>
      </c>
      <c r="F17">
        <v>430</v>
      </c>
      <c r="G17">
        <v>140</v>
      </c>
      <c r="H17">
        <v>77</v>
      </c>
      <c r="I17">
        <v>46</v>
      </c>
      <c r="J17">
        <v>37</v>
      </c>
    </row>
    <row r="18" spans="1:10">
      <c r="A18" s="101" t="s">
        <v>288</v>
      </c>
      <c r="B18" s="217">
        <v>822</v>
      </c>
      <c r="C18">
        <v>364</v>
      </c>
      <c r="D18">
        <v>458</v>
      </c>
      <c r="E18" s="20">
        <v>66</v>
      </c>
      <c r="F18" s="20">
        <v>420</v>
      </c>
      <c r="G18" s="20">
        <v>172</v>
      </c>
      <c r="H18" s="20">
        <v>73</v>
      </c>
      <c r="I18" s="20">
        <v>48</v>
      </c>
      <c r="J18">
        <v>43</v>
      </c>
    </row>
    <row r="19" spans="1:10">
      <c r="A19" s="101" t="s">
        <v>290</v>
      </c>
      <c r="B19" s="217">
        <v>862</v>
      </c>
      <c r="C19">
        <v>392</v>
      </c>
      <c r="D19">
        <v>470</v>
      </c>
      <c r="E19" s="20">
        <v>56</v>
      </c>
      <c r="F19" s="20">
        <v>446</v>
      </c>
      <c r="G19" s="20">
        <v>184</v>
      </c>
      <c r="H19" s="20">
        <v>72</v>
      </c>
      <c r="I19" s="20">
        <v>53</v>
      </c>
      <c r="J19">
        <v>51</v>
      </c>
    </row>
    <row r="20" spans="1:10">
      <c r="A20" s="101" t="s">
        <v>304</v>
      </c>
      <c r="B20" s="217">
        <v>860</v>
      </c>
      <c r="C20">
        <v>398</v>
      </c>
      <c r="D20">
        <v>462</v>
      </c>
      <c r="E20" s="20">
        <v>44</v>
      </c>
      <c r="F20" s="20">
        <v>454</v>
      </c>
      <c r="G20" s="20">
        <v>186</v>
      </c>
      <c r="H20" s="20">
        <v>78</v>
      </c>
      <c r="I20" s="20">
        <v>47</v>
      </c>
      <c r="J20">
        <v>51</v>
      </c>
    </row>
    <row r="22" spans="1:10">
      <c r="A22" s="280" t="s">
        <v>84</v>
      </c>
      <c r="B22" s="280"/>
      <c r="C22" s="280"/>
      <c r="D22" s="280"/>
    </row>
    <row r="23" spans="1:10" ht="16.95" customHeight="1">
      <c r="A23" s="278" t="s">
        <v>155</v>
      </c>
      <c r="B23" s="278"/>
      <c r="C23" s="278"/>
      <c r="D23" s="278"/>
      <c r="E23" s="278"/>
      <c r="F23" s="277"/>
      <c r="G23" s="277"/>
      <c r="H23" s="277"/>
      <c r="I23" s="277"/>
      <c r="J23" s="277"/>
    </row>
    <row r="24" spans="1:10" ht="16.95" customHeight="1">
      <c r="A24" s="278" t="s">
        <v>219</v>
      </c>
      <c r="B24" s="278"/>
      <c r="C24" s="278"/>
      <c r="D24" s="278"/>
      <c r="E24" s="278"/>
      <c r="F24" s="277"/>
      <c r="G24" s="277"/>
      <c r="H24" s="277"/>
      <c r="I24" s="277"/>
      <c r="J24" s="277"/>
    </row>
    <row r="25" spans="1:10" ht="16.95" customHeight="1">
      <c r="A25" s="263" t="s">
        <v>205</v>
      </c>
      <c r="B25" s="277"/>
      <c r="C25" s="277"/>
      <c r="D25" s="277"/>
      <c r="E25" s="277"/>
      <c r="F25" s="277"/>
      <c r="G25" s="277"/>
      <c r="H25" s="277"/>
      <c r="I25" s="277"/>
      <c r="J25" s="277"/>
    </row>
    <row r="26" spans="1:10">
      <c r="A26" s="275" t="s">
        <v>240</v>
      </c>
      <c r="B26" s="276"/>
      <c r="C26" s="276"/>
      <c r="D26" s="276"/>
      <c r="E26" s="276"/>
      <c r="F26" s="276"/>
      <c r="G26" s="276"/>
      <c r="H26" s="276"/>
      <c r="I26" s="276"/>
      <c r="J26" s="272"/>
    </row>
    <row r="27" spans="1:10" ht="24.9" customHeight="1">
      <c r="A27" s="275" t="s">
        <v>241</v>
      </c>
      <c r="B27" s="276"/>
      <c r="C27" s="276"/>
      <c r="D27" s="276"/>
      <c r="E27" s="276"/>
      <c r="F27" s="276"/>
      <c r="G27" s="276"/>
      <c r="H27" s="276"/>
      <c r="I27" s="276"/>
      <c r="J27" s="276"/>
    </row>
  </sheetData>
  <mergeCells count="12">
    <mergeCell ref="E4:J4"/>
    <mergeCell ref="A3:J3"/>
    <mergeCell ref="A27:J27"/>
    <mergeCell ref="C4:D4"/>
    <mergeCell ref="A1:J1"/>
    <mergeCell ref="A23:J23"/>
    <mergeCell ref="A24:J24"/>
    <mergeCell ref="A25:J25"/>
    <mergeCell ref="A26:J26"/>
    <mergeCell ref="A22:D22"/>
    <mergeCell ref="A2:D2"/>
    <mergeCell ref="B4:B5"/>
  </mergeCells>
  <phoneticPr fontId="3" type="noConversion"/>
  <pageMargins left="0.78740157499999996" right="0.78740157499999996" top="0.984251969" bottom="0.984251969" header="0.4921259845" footer="0.4921259845"/>
  <pageSetup paperSize="9" scale="7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6"/>
  <sheetViews>
    <sheetView zoomScaleNormal="100" workbookViewId="0">
      <selection activeCell="A5" sqref="A5"/>
    </sheetView>
  </sheetViews>
  <sheetFormatPr baseColWidth="10" defaultRowHeight="13.2"/>
  <cols>
    <col min="1" max="1" width="11.6640625" customWidth="1"/>
    <col min="2" max="2" width="5.5546875" bestFit="1" customWidth="1"/>
    <col min="3" max="8" width="11.6640625" customWidth="1"/>
  </cols>
  <sheetData>
    <row r="1" spans="1:8" ht="15.6">
      <c r="A1" s="261" t="s">
        <v>41</v>
      </c>
      <c r="B1" s="262"/>
      <c r="C1" s="262"/>
      <c r="D1" s="262"/>
      <c r="E1" s="262"/>
      <c r="F1" s="262"/>
      <c r="G1" s="262"/>
      <c r="H1" s="262"/>
    </row>
    <row r="2" spans="1:8" ht="15.6">
      <c r="A2" s="261" t="s">
        <v>42</v>
      </c>
      <c r="B2" s="262"/>
      <c r="C2" s="262"/>
      <c r="D2" s="262"/>
      <c r="E2" s="262"/>
      <c r="F2" s="262"/>
      <c r="G2" s="262"/>
      <c r="H2" s="262"/>
    </row>
    <row r="3" spans="1:8">
      <c r="A3" s="269" t="s">
        <v>263</v>
      </c>
      <c r="B3" s="267"/>
      <c r="C3" s="267"/>
      <c r="D3" s="267"/>
      <c r="E3" s="267"/>
      <c r="F3" s="267"/>
      <c r="G3" s="267"/>
      <c r="H3" s="267"/>
    </row>
    <row r="4" spans="1:8">
      <c r="G4" s="283" t="s">
        <v>88</v>
      </c>
      <c r="H4" s="262"/>
    </row>
    <row r="5" spans="1:8">
      <c r="B5" s="65" t="s">
        <v>2</v>
      </c>
      <c r="C5" s="65"/>
      <c r="D5" s="21"/>
      <c r="E5" s="286" t="s">
        <v>13</v>
      </c>
      <c r="F5" s="286"/>
      <c r="G5" s="286"/>
      <c r="H5" s="286"/>
    </row>
    <row r="6" spans="1:8">
      <c r="A6" s="5"/>
      <c r="C6" s="60" t="s">
        <v>4</v>
      </c>
      <c r="D6" s="60" t="s">
        <v>3</v>
      </c>
      <c r="E6" s="14" t="s">
        <v>14</v>
      </c>
      <c r="F6" s="14" t="s">
        <v>15</v>
      </c>
      <c r="G6" s="14" t="s">
        <v>16</v>
      </c>
      <c r="H6" s="14" t="s">
        <v>17</v>
      </c>
    </row>
    <row r="7" spans="1:8">
      <c r="A7" s="160" t="s">
        <v>12</v>
      </c>
      <c r="B7" s="102">
        <v>459</v>
      </c>
      <c r="C7" s="40">
        <v>68</v>
      </c>
      <c r="D7" s="40">
        <v>391</v>
      </c>
      <c r="E7" s="28" t="s">
        <v>55</v>
      </c>
      <c r="F7" s="28" t="s">
        <v>55</v>
      </c>
      <c r="G7" s="28" t="s">
        <v>55</v>
      </c>
      <c r="H7" s="28" t="s">
        <v>55</v>
      </c>
    </row>
    <row r="8" spans="1:8">
      <c r="A8" s="42" t="s">
        <v>76</v>
      </c>
      <c r="B8" s="103">
        <v>611</v>
      </c>
      <c r="C8" s="28">
        <v>132</v>
      </c>
      <c r="D8" s="28">
        <v>479</v>
      </c>
      <c r="E8" s="28">
        <v>218</v>
      </c>
      <c r="F8" s="28">
        <v>197</v>
      </c>
      <c r="G8" s="28">
        <v>140</v>
      </c>
      <c r="H8" s="28">
        <v>56</v>
      </c>
    </row>
    <row r="9" spans="1:8">
      <c r="A9" s="42" t="s">
        <v>77</v>
      </c>
      <c r="B9" s="103">
        <v>794</v>
      </c>
      <c r="C9" s="28">
        <v>280</v>
      </c>
      <c r="D9" s="28">
        <v>514</v>
      </c>
      <c r="E9" s="28">
        <v>277</v>
      </c>
      <c r="F9" s="28">
        <v>263</v>
      </c>
      <c r="G9" s="28">
        <v>203</v>
      </c>
      <c r="H9" s="28">
        <v>51</v>
      </c>
    </row>
    <row r="10" spans="1:8" ht="13.8" thickBot="1">
      <c r="A10" s="41" t="s">
        <v>78</v>
      </c>
      <c r="B10" s="105">
        <v>917</v>
      </c>
      <c r="C10" s="28">
        <v>361</v>
      </c>
      <c r="D10" s="28">
        <v>556</v>
      </c>
      <c r="E10" s="28">
        <v>319</v>
      </c>
      <c r="F10" s="28">
        <v>293</v>
      </c>
      <c r="G10" s="28">
        <v>230</v>
      </c>
      <c r="H10" s="28">
        <v>75</v>
      </c>
    </row>
    <row r="11" spans="1:8">
      <c r="A11" s="156" t="s">
        <v>57</v>
      </c>
      <c r="B11" s="157">
        <v>936</v>
      </c>
      <c r="C11" s="158" t="s">
        <v>55</v>
      </c>
      <c r="D11" s="158" t="s">
        <v>55</v>
      </c>
      <c r="E11" s="158">
        <v>309</v>
      </c>
      <c r="F11" s="158">
        <v>310</v>
      </c>
      <c r="G11" s="158">
        <v>231</v>
      </c>
      <c r="H11" s="158">
        <v>86</v>
      </c>
    </row>
    <row r="12" spans="1:8">
      <c r="A12" s="41" t="s">
        <v>58</v>
      </c>
      <c r="B12" s="105">
        <v>912</v>
      </c>
      <c r="C12" s="28" t="s">
        <v>55</v>
      </c>
      <c r="D12" s="28" t="s">
        <v>55</v>
      </c>
      <c r="E12" s="28">
        <v>281</v>
      </c>
      <c r="F12" s="28">
        <v>298</v>
      </c>
      <c r="G12" s="28">
        <v>258</v>
      </c>
      <c r="H12" s="28">
        <v>75</v>
      </c>
    </row>
    <row r="13" spans="1:8">
      <c r="A13" s="41" t="s">
        <v>59</v>
      </c>
      <c r="B13" s="105">
        <v>873</v>
      </c>
      <c r="C13" s="28">
        <v>339</v>
      </c>
      <c r="D13" s="28">
        <v>534</v>
      </c>
      <c r="E13" s="28">
        <v>256</v>
      </c>
      <c r="F13" s="28">
        <v>285</v>
      </c>
      <c r="G13" s="28">
        <v>254</v>
      </c>
      <c r="H13" s="28">
        <v>78</v>
      </c>
    </row>
    <row r="14" spans="1:8">
      <c r="A14" s="41" t="s">
        <v>60</v>
      </c>
      <c r="B14" s="105">
        <v>860</v>
      </c>
      <c r="C14" s="28">
        <v>317</v>
      </c>
      <c r="D14" s="28">
        <v>543</v>
      </c>
      <c r="E14" s="28">
        <v>281</v>
      </c>
      <c r="F14" s="28">
        <v>266</v>
      </c>
      <c r="G14" s="28">
        <v>232</v>
      </c>
      <c r="H14" s="28">
        <v>81</v>
      </c>
    </row>
    <row r="15" spans="1:8">
      <c r="A15" s="63" t="s">
        <v>61</v>
      </c>
      <c r="B15" s="104">
        <v>845</v>
      </c>
      <c r="C15" s="64">
        <v>301</v>
      </c>
      <c r="D15" s="64">
        <v>544</v>
      </c>
      <c r="E15" s="64">
        <v>266</v>
      </c>
      <c r="F15" s="64">
        <v>274</v>
      </c>
      <c r="G15" s="64">
        <v>231</v>
      </c>
      <c r="H15" s="64">
        <v>74</v>
      </c>
    </row>
    <row r="16" spans="1:8">
      <c r="A16" s="41" t="s">
        <v>62</v>
      </c>
      <c r="B16" s="105">
        <v>860</v>
      </c>
      <c r="C16" s="28" t="s">
        <v>55</v>
      </c>
      <c r="D16" s="28" t="s">
        <v>55</v>
      </c>
      <c r="E16" s="28">
        <v>279</v>
      </c>
      <c r="F16" s="28">
        <v>273</v>
      </c>
      <c r="G16" s="28">
        <v>238</v>
      </c>
      <c r="H16" s="28">
        <v>70</v>
      </c>
    </row>
    <row r="17" spans="1:8">
      <c r="A17" s="41" t="s">
        <v>63</v>
      </c>
      <c r="B17" s="105">
        <v>863</v>
      </c>
      <c r="C17" s="28" t="s">
        <v>55</v>
      </c>
      <c r="D17" s="28" t="s">
        <v>55</v>
      </c>
      <c r="E17" s="28">
        <v>267</v>
      </c>
      <c r="F17" s="28">
        <v>291</v>
      </c>
      <c r="G17" s="28">
        <v>224</v>
      </c>
      <c r="H17" s="28">
        <v>81</v>
      </c>
    </row>
    <row r="18" spans="1:8">
      <c r="A18" s="41" t="s">
        <v>64</v>
      </c>
      <c r="B18" s="105">
        <v>906</v>
      </c>
      <c r="C18" s="28">
        <v>338</v>
      </c>
      <c r="D18" s="28">
        <v>568</v>
      </c>
      <c r="E18" s="28">
        <v>320</v>
      </c>
      <c r="F18" s="28">
        <v>266</v>
      </c>
      <c r="G18" s="28">
        <v>251</v>
      </c>
      <c r="H18" s="28">
        <v>69</v>
      </c>
    </row>
    <row r="19" spans="1:8">
      <c r="A19" s="41" t="s">
        <v>65</v>
      </c>
      <c r="B19" s="105">
        <v>977</v>
      </c>
      <c r="C19" s="28">
        <v>358</v>
      </c>
      <c r="D19" s="28">
        <v>619</v>
      </c>
      <c r="E19" s="28">
        <v>340</v>
      </c>
      <c r="F19" s="28">
        <v>327</v>
      </c>
      <c r="G19" s="28">
        <v>241</v>
      </c>
      <c r="H19" s="28">
        <v>69</v>
      </c>
    </row>
    <row r="20" spans="1:8">
      <c r="A20" s="63" t="s">
        <v>66</v>
      </c>
      <c r="B20" s="104">
        <v>990</v>
      </c>
      <c r="C20" s="64">
        <v>355</v>
      </c>
      <c r="D20" s="64">
        <v>635</v>
      </c>
      <c r="E20" s="64">
        <v>313</v>
      </c>
      <c r="F20" s="64">
        <v>315</v>
      </c>
      <c r="G20" s="64">
        <v>287</v>
      </c>
      <c r="H20" s="64">
        <v>75</v>
      </c>
    </row>
    <row r="21" spans="1:8">
      <c r="A21" s="41" t="s">
        <v>11</v>
      </c>
      <c r="B21" s="105">
        <v>1011</v>
      </c>
      <c r="C21" s="28">
        <v>362</v>
      </c>
      <c r="D21" s="28">
        <v>649</v>
      </c>
      <c r="E21" s="28">
        <v>338</v>
      </c>
      <c r="F21" s="28">
        <v>323</v>
      </c>
      <c r="G21" s="28">
        <v>269</v>
      </c>
      <c r="H21" s="28">
        <v>81</v>
      </c>
    </row>
    <row r="22" spans="1:8">
      <c r="A22" s="41" t="s">
        <v>67</v>
      </c>
      <c r="B22" s="105">
        <v>1089</v>
      </c>
      <c r="C22" s="28">
        <v>420</v>
      </c>
      <c r="D22" s="28">
        <v>669</v>
      </c>
      <c r="E22" s="28">
        <v>360</v>
      </c>
      <c r="F22" s="28">
        <v>334</v>
      </c>
      <c r="G22" s="28">
        <v>299</v>
      </c>
      <c r="H22" s="28">
        <v>96</v>
      </c>
    </row>
    <row r="23" spans="1:8">
      <c r="A23" s="41" t="s">
        <v>21</v>
      </c>
      <c r="B23" s="105">
        <v>1097</v>
      </c>
      <c r="C23" s="28">
        <v>410</v>
      </c>
      <c r="D23" s="28">
        <v>687</v>
      </c>
      <c r="E23" s="28">
        <v>339</v>
      </c>
      <c r="F23" s="28">
        <v>342</v>
      </c>
      <c r="G23" s="28">
        <v>332</v>
      </c>
      <c r="H23" s="28">
        <v>84</v>
      </c>
    </row>
    <row r="24" spans="1:8">
      <c r="A24" s="41" t="s">
        <v>68</v>
      </c>
      <c r="B24" s="105">
        <v>1096</v>
      </c>
      <c r="C24" s="28">
        <v>379</v>
      </c>
      <c r="D24" s="28">
        <v>717</v>
      </c>
      <c r="E24" s="28">
        <v>341</v>
      </c>
      <c r="F24" s="28">
        <v>341</v>
      </c>
      <c r="G24" s="28">
        <v>321</v>
      </c>
      <c r="H24" s="28">
        <v>93</v>
      </c>
    </row>
    <row r="25" spans="1:8">
      <c r="A25" s="63" t="s">
        <v>69</v>
      </c>
      <c r="B25" s="104">
        <v>1076</v>
      </c>
      <c r="C25" s="64">
        <v>375</v>
      </c>
      <c r="D25" s="64">
        <v>701</v>
      </c>
      <c r="E25" s="64">
        <v>345</v>
      </c>
      <c r="F25" s="64">
        <v>338</v>
      </c>
      <c r="G25" s="64">
        <v>294</v>
      </c>
      <c r="H25" s="64">
        <v>99</v>
      </c>
    </row>
    <row r="26" spans="1:8">
      <c r="A26" s="41" t="s">
        <v>70</v>
      </c>
      <c r="B26" s="105">
        <v>1138</v>
      </c>
      <c r="C26" s="28">
        <v>388</v>
      </c>
      <c r="D26" s="28">
        <v>750</v>
      </c>
      <c r="E26" s="28">
        <v>346</v>
      </c>
      <c r="F26" s="28">
        <v>355</v>
      </c>
      <c r="G26" s="28">
        <v>333</v>
      </c>
      <c r="H26" s="28">
        <v>104</v>
      </c>
    </row>
    <row r="27" spans="1:8">
      <c r="A27" s="41" t="s">
        <v>71</v>
      </c>
      <c r="B27" s="105">
        <v>1135</v>
      </c>
      <c r="C27" s="28">
        <v>412</v>
      </c>
      <c r="D27" s="28">
        <v>723</v>
      </c>
      <c r="E27" s="28">
        <v>351</v>
      </c>
      <c r="F27" s="28">
        <v>340</v>
      </c>
      <c r="G27" s="28">
        <v>328</v>
      </c>
      <c r="H27" s="28">
        <v>116</v>
      </c>
    </row>
    <row r="28" spans="1:8">
      <c r="A28" s="41" t="s">
        <v>72</v>
      </c>
      <c r="B28" s="105">
        <v>1119</v>
      </c>
      <c r="C28" s="28">
        <v>398</v>
      </c>
      <c r="D28" s="28">
        <v>721</v>
      </c>
      <c r="E28" s="28">
        <v>362</v>
      </c>
      <c r="F28" s="28">
        <v>354</v>
      </c>
      <c r="G28" s="28">
        <v>309</v>
      </c>
      <c r="H28" s="28">
        <v>94</v>
      </c>
    </row>
    <row r="29" spans="1:8">
      <c r="A29" s="41" t="s">
        <v>73</v>
      </c>
      <c r="B29" s="105">
        <v>1180</v>
      </c>
      <c r="C29" s="28">
        <v>445</v>
      </c>
      <c r="D29" s="28">
        <v>735</v>
      </c>
      <c r="E29" s="28">
        <v>408</v>
      </c>
      <c r="F29" s="28">
        <v>348</v>
      </c>
      <c r="G29" s="28">
        <v>325</v>
      </c>
      <c r="H29" s="28">
        <v>99</v>
      </c>
    </row>
    <row r="30" spans="1:8">
      <c r="A30" s="63" t="s">
        <v>5</v>
      </c>
      <c r="B30" s="104">
        <v>1187</v>
      </c>
      <c r="C30" s="64">
        <v>438</v>
      </c>
      <c r="D30" s="64">
        <v>749</v>
      </c>
      <c r="E30" s="64">
        <v>362</v>
      </c>
      <c r="F30" s="64">
        <v>391</v>
      </c>
      <c r="G30" s="64">
        <v>335</v>
      </c>
      <c r="H30" s="64">
        <v>99</v>
      </c>
    </row>
    <row r="31" spans="1:8">
      <c r="A31" s="161" t="s">
        <v>74</v>
      </c>
      <c r="B31" s="162">
        <v>1203</v>
      </c>
      <c r="C31" s="163">
        <v>443</v>
      </c>
      <c r="D31" s="163">
        <v>760</v>
      </c>
      <c r="E31" s="163">
        <v>377</v>
      </c>
      <c r="F31" s="163">
        <v>345</v>
      </c>
      <c r="G31" s="163">
        <v>367</v>
      </c>
      <c r="H31" s="163">
        <v>114</v>
      </c>
    </row>
    <row r="32" spans="1:8">
      <c r="A32" s="68" t="s">
        <v>154</v>
      </c>
      <c r="B32" s="133">
        <v>1176</v>
      </c>
      <c r="C32" s="95">
        <v>429</v>
      </c>
      <c r="D32" s="95">
        <v>747</v>
      </c>
      <c r="E32" s="95">
        <v>370</v>
      </c>
      <c r="F32" s="95">
        <v>360</v>
      </c>
      <c r="G32" s="95">
        <v>321</v>
      </c>
      <c r="H32" s="95">
        <v>125</v>
      </c>
    </row>
    <row r="33" spans="1:9">
      <c r="A33" s="138" t="s">
        <v>192</v>
      </c>
      <c r="B33" s="133">
        <v>1190</v>
      </c>
      <c r="C33" s="95">
        <v>435</v>
      </c>
      <c r="D33" s="95">
        <v>755</v>
      </c>
      <c r="E33" s="95">
        <v>389</v>
      </c>
      <c r="F33" s="95">
        <v>375</v>
      </c>
      <c r="G33" s="95">
        <v>320</v>
      </c>
      <c r="H33" s="95">
        <v>106</v>
      </c>
    </row>
    <row r="34" spans="1:9">
      <c r="A34" s="68" t="s">
        <v>201</v>
      </c>
      <c r="B34" s="133">
        <v>1195</v>
      </c>
      <c r="C34" s="5">
        <v>434</v>
      </c>
      <c r="D34" s="5">
        <v>761</v>
      </c>
      <c r="E34" s="5">
        <v>372</v>
      </c>
      <c r="F34" s="5">
        <v>381</v>
      </c>
      <c r="G34" s="5">
        <v>343</v>
      </c>
      <c r="H34" s="5">
        <v>99</v>
      </c>
    </row>
    <row r="35" spans="1:9">
      <c r="A35" s="63" t="s">
        <v>215</v>
      </c>
      <c r="B35" s="164">
        <v>1183</v>
      </c>
      <c r="C35" s="64">
        <v>428</v>
      </c>
      <c r="D35" s="64">
        <v>755</v>
      </c>
      <c r="E35" s="64">
        <v>355</v>
      </c>
      <c r="F35" s="64">
        <v>377</v>
      </c>
      <c r="G35" s="64">
        <v>340</v>
      </c>
      <c r="H35" s="64">
        <v>111</v>
      </c>
    </row>
    <row r="36" spans="1:9">
      <c r="A36" s="45" t="s">
        <v>229</v>
      </c>
      <c r="B36" s="133">
        <v>1151</v>
      </c>
      <c r="C36" s="94">
        <v>417</v>
      </c>
      <c r="D36" s="94">
        <v>734</v>
      </c>
      <c r="E36" s="94">
        <v>334</v>
      </c>
      <c r="F36" s="94">
        <v>357</v>
      </c>
      <c r="G36" s="94">
        <v>347</v>
      </c>
      <c r="H36" s="94">
        <v>113</v>
      </c>
    </row>
    <row r="37" spans="1:9">
      <c r="A37" s="200" t="s">
        <v>276</v>
      </c>
      <c r="B37" s="133">
        <v>1120</v>
      </c>
      <c r="C37">
        <v>423</v>
      </c>
      <c r="D37">
        <v>697</v>
      </c>
      <c r="E37">
        <v>351</v>
      </c>
      <c r="F37">
        <v>327</v>
      </c>
      <c r="G37">
        <v>334</v>
      </c>
      <c r="H37">
        <v>108</v>
      </c>
    </row>
    <row r="38" spans="1:9">
      <c r="A38" s="200" t="s">
        <v>288</v>
      </c>
      <c r="B38" s="133">
        <v>1042</v>
      </c>
      <c r="C38">
        <v>399</v>
      </c>
      <c r="D38">
        <v>643</v>
      </c>
      <c r="E38">
        <v>264</v>
      </c>
      <c r="F38">
        <v>340</v>
      </c>
      <c r="G38">
        <v>313</v>
      </c>
      <c r="H38">
        <v>125</v>
      </c>
    </row>
    <row r="39" spans="1:9" ht="5.0999999999999996" customHeight="1">
      <c r="A39" s="200"/>
      <c r="B39" s="133"/>
    </row>
    <row r="40" spans="1:9">
      <c r="A40" s="112" t="s">
        <v>288</v>
      </c>
      <c r="B40" s="133">
        <v>1110</v>
      </c>
      <c r="C40">
        <v>420</v>
      </c>
      <c r="D40">
        <v>690</v>
      </c>
      <c r="E40">
        <v>312</v>
      </c>
      <c r="F40">
        <v>347</v>
      </c>
      <c r="G40">
        <v>319</v>
      </c>
      <c r="H40">
        <v>132</v>
      </c>
    </row>
    <row r="41" spans="1:9">
      <c r="A41" s="200" t="s">
        <v>290</v>
      </c>
      <c r="B41" s="133">
        <v>1106</v>
      </c>
      <c r="C41">
        <v>421</v>
      </c>
      <c r="D41">
        <v>685</v>
      </c>
      <c r="E41">
        <v>348</v>
      </c>
      <c r="F41">
        <v>319</v>
      </c>
      <c r="G41">
        <v>321</v>
      </c>
      <c r="H41">
        <v>118</v>
      </c>
    </row>
    <row r="42" spans="1:9">
      <c r="A42" s="101" t="s">
        <v>304</v>
      </c>
      <c r="B42" s="133">
        <v>1102</v>
      </c>
      <c r="C42">
        <v>418</v>
      </c>
      <c r="D42">
        <v>684</v>
      </c>
      <c r="E42">
        <v>337</v>
      </c>
      <c r="F42">
        <v>339</v>
      </c>
      <c r="G42">
        <v>312</v>
      </c>
      <c r="H42">
        <v>114</v>
      </c>
    </row>
    <row r="45" spans="1:9">
      <c r="A45" s="265" t="s">
        <v>84</v>
      </c>
      <c r="B45" s="265"/>
      <c r="C45" s="265"/>
      <c r="D45" s="265"/>
      <c r="E45" s="265"/>
      <c r="F45" s="265"/>
      <c r="G45" s="265"/>
      <c r="H45" s="265"/>
      <c r="I45" s="46"/>
    </row>
    <row r="46" spans="1:9" ht="90" customHeight="1">
      <c r="A46" s="284" t="s">
        <v>301</v>
      </c>
      <c r="B46" s="285"/>
      <c r="C46" s="285"/>
      <c r="D46" s="285"/>
      <c r="E46" s="285"/>
      <c r="F46" s="285"/>
      <c r="G46" s="285"/>
      <c r="H46" s="285"/>
    </row>
  </sheetData>
  <mergeCells count="7">
    <mergeCell ref="A46:H46"/>
    <mergeCell ref="E5:H5"/>
    <mergeCell ref="A2:H2"/>
    <mergeCell ref="A1:H1"/>
    <mergeCell ref="G4:H4"/>
    <mergeCell ref="A3:H3"/>
    <mergeCell ref="A45:H45"/>
  </mergeCells>
  <phoneticPr fontId="3" type="noConversion"/>
  <pageMargins left="0.78740157499999996" right="0.78740157499999996" top="0.984251969" bottom="0.984251969" header="0.4921259845" footer="0.4921259845"/>
  <pageSetup paperSize="9" scale="9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21"/>
  <sheetViews>
    <sheetView workbookViewId="0">
      <selection activeCell="A22" sqref="A22"/>
    </sheetView>
  </sheetViews>
  <sheetFormatPr baseColWidth="10" defaultRowHeight="13.2"/>
  <cols>
    <col min="1" max="1" width="9.6640625" customWidth="1"/>
    <col min="2" max="2" width="5.5546875" bestFit="1" customWidth="1"/>
    <col min="3" max="4" width="9.6640625" customWidth="1"/>
    <col min="5" max="5" width="5.6640625" customWidth="1"/>
    <col min="6" max="6" width="5.5546875" bestFit="1" customWidth="1"/>
    <col min="7" max="8" width="9.6640625" customWidth="1"/>
    <col min="9" max="9" width="5.6640625" customWidth="1"/>
    <col min="10" max="10" width="5.5546875" bestFit="1" customWidth="1"/>
    <col min="11" max="12" width="9.6640625" customWidth="1"/>
  </cols>
  <sheetData>
    <row r="1" spans="1:12" ht="15.6">
      <c r="A1" s="261" t="s">
        <v>23</v>
      </c>
      <c r="B1" s="261"/>
      <c r="C1" s="261"/>
      <c r="D1" s="261"/>
      <c r="E1" s="261"/>
      <c r="F1" s="262"/>
      <c r="G1" s="262"/>
      <c r="H1" s="262"/>
      <c r="I1" s="262"/>
      <c r="J1" s="262"/>
      <c r="K1" s="262"/>
      <c r="L1" s="262"/>
    </row>
    <row r="2" spans="1:12" ht="15.6">
      <c r="A2" s="261" t="s">
        <v>283</v>
      </c>
      <c r="B2" s="261"/>
      <c r="C2" s="261"/>
      <c r="D2" s="261"/>
      <c r="E2" s="261"/>
      <c r="F2" s="262"/>
      <c r="G2" s="262"/>
      <c r="H2" s="262"/>
      <c r="I2" s="262"/>
      <c r="J2" s="262"/>
      <c r="K2" s="262"/>
      <c r="L2" s="262"/>
    </row>
    <row r="3" spans="1:12">
      <c r="A3" s="269" t="s">
        <v>262</v>
      </c>
      <c r="B3" s="270"/>
      <c r="C3" s="270"/>
      <c r="D3" s="270"/>
      <c r="E3" s="270"/>
      <c r="F3" s="270"/>
      <c r="G3" s="270"/>
      <c r="H3" s="270"/>
      <c r="I3" s="270"/>
      <c r="J3" s="270"/>
      <c r="K3" s="270"/>
      <c r="L3" s="270"/>
    </row>
    <row r="4" spans="1:12">
      <c r="K4" s="283" t="s">
        <v>89</v>
      </c>
      <c r="L4" s="283"/>
    </row>
    <row r="5" spans="1:12">
      <c r="B5" s="287" t="s">
        <v>0</v>
      </c>
      <c r="C5" s="287"/>
      <c r="D5" s="287"/>
      <c r="E5" s="66"/>
      <c r="F5" s="287" t="s">
        <v>156</v>
      </c>
      <c r="G5" s="287"/>
      <c r="H5" s="287"/>
      <c r="I5" s="66"/>
      <c r="J5" s="287" t="s">
        <v>157</v>
      </c>
      <c r="K5" s="287"/>
      <c r="L5" s="287"/>
    </row>
    <row r="6" spans="1:12">
      <c r="A6" s="5"/>
      <c r="B6" s="2" t="s">
        <v>2</v>
      </c>
      <c r="C6" s="2" t="s">
        <v>4</v>
      </c>
      <c r="D6" s="2" t="s">
        <v>3</v>
      </c>
      <c r="E6" s="2"/>
      <c r="F6" s="2" t="s">
        <v>2</v>
      </c>
      <c r="G6" s="2" t="s">
        <v>4</v>
      </c>
      <c r="H6" s="2" t="s">
        <v>3</v>
      </c>
      <c r="I6" s="2"/>
      <c r="J6" s="43" t="s">
        <v>2</v>
      </c>
      <c r="K6" s="2" t="s">
        <v>4</v>
      </c>
      <c r="L6" s="2" t="s">
        <v>3</v>
      </c>
    </row>
    <row r="7" spans="1:12">
      <c r="A7" s="5" t="s">
        <v>70</v>
      </c>
      <c r="B7" s="15">
        <f t="shared" ref="B7:D12" si="0">SUM(J7,F7)</f>
        <v>110</v>
      </c>
      <c r="C7" s="19">
        <f t="shared" si="0"/>
        <v>45</v>
      </c>
      <c r="D7" s="19">
        <f t="shared" si="0"/>
        <v>65</v>
      </c>
      <c r="E7" s="19"/>
      <c r="F7" s="15">
        <v>70</v>
      </c>
      <c r="G7" s="4">
        <v>34</v>
      </c>
      <c r="H7" s="4">
        <v>36</v>
      </c>
      <c r="I7" s="4"/>
      <c r="J7" s="15">
        <v>40</v>
      </c>
      <c r="K7" s="4">
        <v>11</v>
      </c>
      <c r="L7" s="4">
        <v>29</v>
      </c>
    </row>
    <row r="8" spans="1:12">
      <c r="A8" t="s">
        <v>71</v>
      </c>
      <c r="B8" s="18">
        <f t="shared" si="0"/>
        <v>111</v>
      </c>
      <c r="C8" s="36">
        <f t="shared" si="0"/>
        <v>51</v>
      </c>
      <c r="D8" s="36">
        <f t="shared" si="0"/>
        <v>60</v>
      </c>
      <c r="E8" s="36"/>
      <c r="F8" s="6">
        <v>57</v>
      </c>
      <c r="G8">
        <v>27</v>
      </c>
      <c r="H8">
        <v>30</v>
      </c>
      <c r="J8" s="6">
        <v>54</v>
      </c>
      <c r="K8">
        <v>24</v>
      </c>
      <c r="L8" s="5">
        <v>30</v>
      </c>
    </row>
    <row r="9" spans="1:12">
      <c r="A9" t="s">
        <v>72</v>
      </c>
      <c r="B9" s="18">
        <f t="shared" si="0"/>
        <v>112</v>
      </c>
      <c r="C9" s="36">
        <f t="shared" si="0"/>
        <v>43</v>
      </c>
      <c r="D9" s="36">
        <f t="shared" si="0"/>
        <v>69</v>
      </c>
      <c r="E9" s="36"/>
      <c r="F9" s="6">
        <v>54</v>
      </c>
      <c r="G9">
        <v>18</v>
      </c>
      <c r="H9">
        <v>36</v>
      </c>
      <c r="J9" s="6">
        <v>58</v>
      </c>
      <c r="K9">
        <v>25</v>
      </c>
      <c r="L9" s="5">
        <v>33</v>
      </c>
    </row>
    <row r="10" spans="1:12">
      <c r="A10" t="s">
        <v>73</v>
      </c>
      <c r="B10" s="18">
        <f t="shared" si="0"/>
        <v>82</v>
      </c>
      <c r="C10" s="36">
        <f t="shared" si="0"/>
        <v>26</v>
      </c>
      <c r="D10" s="36">
        <f t="shared" si="0"/>
        <v>56</v>
      </c>
      <c r="E10" s="36"/>
      <c r="F10" s="6">
        <v>69</v>
      </c>
      <c r="G10">
        <v>25</v>
      </c>
      <c r="H10">
        <v>44</v>
      </c>
      <c r="J10" s="6">
        <v>13</v>
      </c>
      <c r="K10">
        <v>1</v>
      </c>
      <c r="L10" s="5">
        <v>12</v>
      </c>
    </row>
    <row r="11" spans="1:12">
      <c r="A11" t="s">
        <v>5</v>
      </c>
      <c r="B11" s="18">
        <f t="shared" si="0"/>
        <v>129</v>
      </c>
      <c r="C11" s="36">
        <f t="shared" si="0"/>
        <v>40</v>
      </c>
      <c r="D11" s="36">
        <f t="shared" si="0"/>
        <v>89</v>
      </c>
      <c r="E11" s="36"/>
      <c r="F11" s="6">
        <v>61</v>
      </c>
      <c r="G11">
        <v>21</v>
      </c>
      <c r="H11">
        <v>40</v>
      </c>
      <c r="J11" s="6">
        <v>68</v>
      </c>
      <c r="K11" s="36">
        <v>19</v>
      </c>
      <c r="L11" s="5">
        <v>49</v>
      </c>
    </row>
    <row r="12" spans="1:12">
      <c r="A12" t="s">
        <v>74</v>
      </c>
      <c r="B12" s="18">
        <f t="shared" si="0"/>
        <v>105</v>
      </c>
      <c r="C12" s="36">
        <f t="shared" si="0"/>
        <v>43</v>
      </c>
      <c r="D12" s="36">
        <f t="shared" si="0"/>
        <v>62</v>
      </c>
      <c r="E12" s="36"/>
      <c r="F12" s="6">
        <v>84</v>
      </c>
      <c r="G12">
        <v>27</v>
      </c>
      <c r="H12">
        <v>57</v>
      </c>
      <c r="J12" s="6">
        <v>21</v>
      </c>
      <c r="K12" s="36">
        <v>16</v>
      </c>
      <c r="L12" s="5">
        <v>5</v>
      </c>
    </row>
    <row r="13" spans="1:12">
      <c r="A13" t="s">
        <v>154</v>
      </c>
      <c r="B13" s="18">
        <v>70</v>
      </c>
      <c r="C13" s="36">
        <v>33</v>
      </c>
      <c r="D13" s="36">
        <v>37</v>
      </c>
      <c r="E13" s="36"/>
      <c r="F13" s="6">
        <v>56</v>
      </c>
      <c r="G13" s="36">
        <v>23</v>
      </c>
      <c r="H13" s="36">
        <v>33</v>
      </c>
      <c r="J13" s="6">
        <v>14</v>
      </c>
      <c r="K13" s="36">
        <v>10</v>
      </c>
      <c r="L13" s="36">
        <v>4</v>
      </c>
    </row>
    <row r="14" spans="1:12">
      <c r="A14" s="45" t="s">
        <v>192</v>
      </c>
      <c r="B14" s="18">
        <v>66</v>
      </c>
      <c r="C14">
        <v>31</v>
      </c>
      <c r="D14">
        <v>35</v>
      </c>
      <c r="F14" s="6">
        <v>52</v>
      </c>
      <c r="G14" s="36">
        <v>22</v>
      </c>
      <c r="H14" s="36">
        <v>30</v>
      </c>
      <c r="J14" s="6">
        <v>14</v>
      </c>
      <c r="K14" s="36">
        <v>9</v>
      </c>
      <c r="L14" s="36">
        <v>5</v>
      </c>
    </row>
    <row r="15" spans="1:12">
      <c r="A15" s="45" t="s">
        <v>201</v>
      </c>
      <c r="B15" s="18">
        <f>F15+J15</f>
        <v>90</v>
      </c>
      <c r="C15">
        <f>G15+K15</f>
        <v>39</v>
      </c>
      <c r="D15">
        <f>H15+L15</f>
        <v>51</v>
      </c>
      <c r="F15" s="6">
        <v>74</v>
      </c>
      <c r="G15" s="36">
        <v>30</v>
      </c>
      <c r="H15" s="36">
        <v>44</v>
      </c>
      <c r="J15" s="6">
        <v>16</v>
      </c>
      <c r="K15" s="36">
        <v>9</v>
      </c>
      <c r="L15" s="36">
        <v>7</v>
      </c>
    </row>
    <row r="16" spans="1:12">
      <c r="A16" s="45" t="s">
        <v>215</v>
      </c>
      <c r="B16" s="18">
        <v>95</v>
      </c>
      <c r="C16">
        <v>44</v>
      </c>
      <c r="D16">
        <v>51</v>
      </c>
      <c r="F16" s="6">
        <v>79</v>
      </c>
      <c r="G16" s="36">
        <v>33</v>
      </c>
      <c r="H16" s="36">
        <v>46</v>
      </c>
      <c r="J16" s="6">
        <v>16</v>
      </c>
      <c r="K16" s="36">
        <v>11</v>
      </c>
      <c r="L16" s="36">
        <v>5</v>
      </c>
    </row>
    <row r="17" spans="1:12">
      <c r="A17" s="45" t="s">
        <v>229</v>
      </c>
      <c r="B17" s="18">
        <v>90</v>
      </c>
      <c r="C17">
        <v>37</v>
      </c>
      <c r="D17">
        <v>53</v>
      </c>
      <c r="F17" s="6">
        <v>74</v>
      </c>
      <c r="G17" s="36">
        <v>26</v>
      </c>
      <c r="H17" s="36">
        <v>48</v>
      </c>
      <c r="J17" s="6">
        <v>16</v>
      </c>
      <c r="K17" s="36">
        <v>11</v>
      </c>
      <c r="L17" s="36">
        <v>5</v>
      </c>
    </row>
    <row r="18" spans="1:12">
      <c r="A18" s="45" t="s">
        <v>276</v>
      </c>
      <c r="B18" s="18">
        <v>87</v>
      </c>
      <c r="C18">
        <v>27</v>
      </c>
      <c r="D18">
        <v>60</v>
      </c>
      <c r="F18" s="6">
        <v>79</v>
      </c>
      <c r="G18">
        <v>22</v>
      </c>
      <c r="H18">
        <v>57</v>
      </c>
      <c r="J18" s="6">
        <v>8</v>
      </c>
      <c r="K18">
        <v>5</v>
      </c>
      <c r="L18">
        <v>3</v>
      </c>
    </row>
    <row r="19" spans="1:12">
      <c r="A19" s="45" t="s">
        <v>288</v>
      </c>
      <c r="B19" s="18">
        <v>69</v>
      </c>
      <c r="C19">
        <v>24</v>
      </c>
      <c r="D19">
        <v>45</v>
      </c>
      <c r="F19" s="6">
        <v>64</v>
      </c>
      <c r="G19">
        <v>20</v>
      </c>
      <c r="H19">
        <v>44</v>
      </c>
      <c r="J19" s="6">
        <v>5</v>
      </c>
      <c r="K19">
        <v>4</v>
      </c>
      <c r="L19">
        <v>1</v>
      </c>
    </row>
    <row r="20" spans="1:12">
      <c r="A20" s="45" t="s">
        <v>290</v>
      </c>
      <c r="B20" s="18">
        <v>63</v>
      </c>
      <c r="C20">
        <v>24</v>
      </c>
      <c r="D20">
        <v>39</v>
      </c>
      <c r="F20" s="6">
        <v>55</v>
      </c>
      <c r="G20">
        <v>19</v>
      </c>
      <c r="H20">
        <v>36</v>
      </c>
      <c r="J20" s="6">
        <v>8</v>
      </c>
      <c r="K20">
        <v>5</v>
      </c>
      <c r="L20">
        <v>3</v>
      </c>
    </row>
    <row r="21" spans="1:12">
      <c r="A21" s="101" t="s">
        <v>304</v>
      </c>
      <c r="B21" s="18">
        <v>69</v>
      </c>
      <c r="C21">
        <v>35</v>
      </c>
      <c r="D21">
        <v>34</v>
      </c>
      <c r="F21" s="6">
        <v>68</v>
      </c>
      <c r="G21">
        <v>34</v>
      </c>
      <c r="H21">
        <v>34</v>
      </c>
      <c r="J21" s="6">
        <v>1</v>
      </c>
      <c r="K21">
        <v>1</v>
      </c>
      <c r="L21" s="148">
        <v>0</v>
      </c>
    </row>
  </sheetData>
  <mergeCells count="7">
    <mergeCell ref="A1:L1"/>
    <mergeCell ref="A2:L2"/>
    <mergeCell ref="F5:H5"/>
    <mergeCell ref="J5:L5"/>
    <mergeCell ref="B5:D5"/>
    <mergeCell ref="A3:L3"/>
    <mergeCell ref="K4:L4"/>
  </mergeCells>
  <phoneticPr fontId="3" type="noConversion"/>
  <pageMargins left="0.78740157499999996" right="0.78740157499999996" top="0.984251969" bottom="0.984251969" header="0.4921259845" footer="0.4921259845"/>
  <pageSetup paperSize="9" scale="9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26"/>
  <sheetViews>
    <sheetView workbookViewId="0">
      <selection activeCell="A3" sqref="A3"/>
    </sheetView>
  </sheetViews>
  <sheetFormatPr baseColWidth="10" defaultRowHeight="13.2"/>
  <cols>
    <col min="1" max="1" width="7.33203125" customWidth="1"/>
    <col min="2" max="2" width="5.6640625" customWidth="1"/>
    <col min="3" max="4" width="4.88671875" customWidth="1"/>
    <col min="5" max="5" width="5.6640625" customWidth="1"/>
    <col min="6" max="6" width="3.6640625" customWidth="1"/>
    <col min="7" max="7" width="3.6640625" style="5" customWidth="1"/>
    <col min="8" max="8" width="5.6640625" customWidth="1"/>
    <col min="9" max="10" width="3.6640625" customWidth="1"/>
    <col min="11" max="11" width="5.6640625" customWidth="1"/>
    <col min="12" max="12" width="3.6640625" customWidth="1"/>
    <col min="13" max="13" width="5" customWidth="1"/>
    <col min="14" max="14" width="5.6640625" customWidth="1"/>
    <col min="15" max="16" width="3.6640625" customWidth="1"/>
    <col min="17" max="18" width="5.6640625" customWidth="1"/>
    <col min="19" max="19" width="3.6640625" customWidth="1"/>
  </cols>
  <sheetData>
    <row r="1" spans="1:19" ht="15.6">
      <c r="A1" s="261" t="s">
        <v>274</v>
      </c>
      <c r="B1" s="261"/>
      <c r="C1" s="261"/>
      <c r="D1" s="261"/>
      <c r="E1" s="261"/>
      <c r="F1" s="261"/>
      <c r="G1" s="262"/>
      <c r="H1" s="262"/>
      <c r="I1" s="262"/>
      <c r="J1" s="262"/>
      <c r="K1" s="262"/>
      <c r="L1" s="262"/>
      <c r="M1" s="262"/>
      <c r="N1" s="262"/>
      <c r="O1" s="262"/>
      <c r="P1" s="262"/>
      <c r="Q1" s="262"/>
      <c r="R1" s="262"/>
      <c r="S1" s="262"/>
    </row>
    <row r="2" spans="1:19">
      <c r="A2" s="269" t="s">
        <v>262</v>
      </c>
      <c r="B2" s="270"/>
      <c r="C2" s="270"/>
      <c r="D2" s="270"/>
      <c r="E2" s="270"/>
      <c r="F2" s="270"/>
      <c r="G2" s="270"/>
      <c r="H2" s="270"/>
      <c r="I2" s="270"/>
      <c r="J2" s="270"/>
      <c r="K2" s="270"/>
      <c r="L2" s="270"/>
      <c r="M2" s="270"/>
      <c r="N2" s="270"/>
      <c r="O2" s="270"/>
      <c r="P2" s="270"/>
      <c r="Q2" s="270"/>
      <c r="R2" s="270"/>
      <c r="S2" s="270"/>
    </row>
    <row r="3" spans="1:19">
      <c r="G3" s="283"/>
      <c r="H3" s="283"/>
      <c r="I3" s="283"/>
      <c r="J3" s="283"/>
      <c r="K3" s="262"/>
      <c r="L3" s="9"/>
      <c r="Q3" s="283" t="s">
        <v>90</v>
      </c>
      <c r="R3" s="283"/>
      <c r="S3" s="283"/>
    </row>
    <row r="4" spans="1:19" ht="27" customHeight="1">
      <c r="B4" s="287" t="s">
        <v>0</v>
      </c>
      <c r="C4" s="287"/>
      <c r="D4" s="287"/>
      <c r="E4" s="291" t="s">
        <v>293</v>
      </c>
      <c r="F4" s="291"/>
      <c r="G4" s="291"/>
      <c r="H4" s="289" t="s">
        <v>306</v>
      </c>
      <c r="I4" s="287"/>
      <c r="J4" s="287"/>
      <c r="K4" s="287" t="s">
        <v>148</v>
      </c>
      <c r="L4" s="287"/>
      <c r="M4" s="287"/>
      <c r="N4" s="287" t="s">
        <v>216</v>
      </c>
      <c r="O4" s="287"/>
      <c r="P4" s="287"/>
      <c r="Q4" s="287" t="s">
        <v>149</v>
      </c>
      <c r="R4" s="287"/>
      <c r="S4" s="287"/>
    </row>
    <row r="5" spans="1:19">
      <c r="A5" s="5"/>
      <c r="B5" s="96" t="s">
        <v>2</v>
      </c>
      <c r="C5" s="96" t="s">
        <v>25</v>
      </c>
      <c r="D5" s="96" t="s">
        <v>24</v>
      </c>
      <c r="E5" s="96" t="s">
        <v>2</v>
      </c>
      <c r="F5" s="96" t="s">
        <v>25</v>
      </c>
      <c r="G5" s="96" t="s">
        <v>24</v>
      </c>
      <c r="H5" s="96" t="s">
        <v>2</v>
      </c>
      <c r="I5" s="96" t="s">
        <v>25</v>
      </c>
      <c r="J5" s="96" t="s">
        <v>24</v>
      </c>
      <c r="K5" s="96" t="s">
        <v>2</v>
      </c>
      <c r="L5" s="96" t="s">
        <v>25</v>
      </c>
      <c r="M5" s="96" t="s">
        <v>24</v>
      </c>
      <c r="N5" s="96" t="s">
        <v>2</v>
      </c>
      <c r="O5" s="96" t="s">
        <v>25</v>
      </c>
      <c r="P5" s="96" t="s">
        <v>24</v>
      </c>
      <c r="Q5" s="96" t="s">
        <v>2</v>
      </c>
      <c r="R5" s="96" t="s">
        <v>25</v>
      </c>
      <c r="S5" s="96" t="s">
        <v>24</v>
      </c>
    </row>
    <row r="6" spans="1:19">
      <c r="A6" s="4" t="s">
        <v>70</v>
      </c>
      <c r="B6" s="18">
        <v>138</v>
      </c>
      <c r="C6" s="36">
        <v>48</v>
      </c>
      <c r="D6" s="36">
        <v>90</v>
      </c>
      <c r="E6" s="94">
        <v>46</v>
      </c>
      <c r="F6" s="145">
        <v>28</v>
      </c>
      <c r="G6" s="94">
        <v>18</v>
      </c>
      <c r="H6" s="148" t="s">
        <v>82</v>
      </c>
      <c r="I6" s="148" t="s">
        <v>82</v>
      </c>
      <c r="J6" s="148" t="s">
        <v>82</v>
      </c>
      <c r="K6" s="95">
        <v>22</v>
      </c>
      <c r="L6" s="94">
        <v>2</v>
      </c>
      <c r="M6" s="94">
        <v>20</v>
      </c>
      <c r="N6" s="94">
        <v>44</v>
      </c>
      <c r="O6" s="28">
        <v>4</v>
      </c>
      <c r="P6" s="94">
        <v>40</v>
      </c>
      <c r="Q6" s="28">
        <v>26</v>
      </c>
      <c r="R6" s="28">
        <v>14</v>
      </c>
      <c r="S6" s="28">
        <v>12</v>
      </c>
    </row>
    <row r="7" spans="1:19">
      <c r="A7" t="s">
        <v>71</v>
      </c>
      <c r="B7" s="18">
        <v>120</v>
      </c>
      <c r="C7" s="36">
        <v>42</v>
      </c>
      <c r="D7" s="36">
        <v>78</v>
      </c>
      <c r="E7" s="36">
        <v>43</v>
      </c>
      <c r="F7" s="9">
        <v>27</v>
      </c>
      <c r="G7" s="36">
        <v>16</v>
      </c>
      <c r="H7" s="148" t="s">
        <v>82</v>
      </c>
      <c r="I7" s="148" t="s">
        <v>82</v>
      </c>
      <c r="J7" s="148" t="s">
        <v>82</v>
      </c>
      <c r="K7" s="28">
        <v>18</v>
      </c>
      <c r="L7" s="28">
        <v>1</v>
      </c>
      <c r="M7" s="28">
        <v>17</v>
      </c>
      <c r="N7" s="28">
        <v>35</v>
      </c>
      <c r="O7" s="28">
        <v>5</v>
      </c>
      <c r="P7" s="28">
        <v>30</v>
      </c>
      <c r="Q7" s="28">
        <v>24</v>
      </c>
      <c r="R7">
        <v>9</v>
      </c>
      <c r="S7" s="28">
        <v>15</v>
      </c>
    </row>
    <row r="8" spans="1:19">
      <c r="A8" t="s">
        <v>72</v>
      </c>
      <c r="B8" s="18">
        <v>124</v>
      </c>
      <c r="C8" s="36">
        <v>40</v>
      </c>
      <c r="D8" s="36">
        <v>84</v>
      </c>
      <c r="E8" s="36">
        <v>38</v>
      </c>
      <c r="F8" s="9">
        <v>18</v>
      </c>
      <c r="G8" s="36">
        <v>20</v>
      </c>
      <c r="H8" s="148" t="s">
        <v>82</v>
      </c>
      <c r="I8" s="148" t="s">
        <v>82</v>
      </c>
      <c r="J8" s="148" t="s">
        <v>82</v>
      </c>
      <c r="K8" s="28">
        <v>11</v>
      </c>
      <c r="L8" s="148" t="s">
        <v>82</v>
      </c>
      <c r="M8" s="28">
        <v>11</v>
      </c>
      <c r="N8" s="28">
        <v>40</v>
      </c>
      <c r="O8" s="28">
        <v>5</v>
      </c>
      <c r="P8" s="28">
        <v>35</v>
      </c>
      <c r="Q8" s="28">
        <v>35</v>
      </c>
      <c r="R8">
        <v>17</v>
      </c>
      <c r="S8" s="28">
        <v>18</v>
      </c>
    </row>
    <row r="9" spans="1:19">
      <c r="A9" t="s">
        <v>73</v>
      </c>
      <c r="B9" s="18">
        <v>146</v>
      </c>
      <c r="C9" s="36">
        <v>52</v>
      </c>
      <c r="D9" s="36">
        <v>94</v>
      </c>
      <c r="E9" s="36">
        <v>36</v>
      </c>
      <c r="F9" s="9">
        <v>19</v>
      </c>
      <c r="G9" s="36">
        <v>17</v>
      </c>
      <c r="H9" s="28">
        <v>13</v>
      </c>
      <c r="I9" s="28">
        <v>10</v>
      </c>
      <c r="J9" s="28">
        <v>3</v>
      </c>
      <c r="K9" s="28">
        <v>13</v>
      </c>
      <c r="L9" s="148" t="s">
        <v>82</v>
      </c>
      <c r="M9" s="28">
        <v>13</v>
      </c>
      <c r="N9" s="28">
        <v>39</v>
      </c>
      <c r="O9" s="28">
        <v>3</v>
      </c>
      <c r="P9" s="28">
        <v>36</v>
      </c>
      <c r="Q9" s="28">
        <v>45</v>
      </c>
      <c r="R9">
        <v>20</v>
      </c>
      <c r="S9" s="28">
        <v>25</v>
      </c>
    </row>
    <row r="10" spans="1:19">
      <c r="A10" t="s">
        <v>5</v>
      </c>
      <c r="B10" s="18">
        <v>141</v>
      </c>
      <c r="C10" s="36">
        <v>53</v>
      </c>
      <c r="D10" s="36">
        <v>88</v>
      </c>
      <c r="E10" s="36">
        <v>24</v>
      </c>
      <c r="F10" s="9">
        <v>14</v>
      </c>
      <c r="G10" s="36">
        <v>10</v>
      </c>
      <c r="H10" s="28">
        <v>25</v>
      </c>
      <c r="I10" s="28">
        <v>23</v>
      </c>
      <c r="J10" s="28">
        <v>2</v>
      </c>
      <c r="K10" s="28">
        <v>17</v>
      </c>
      <c r="L10" s="148" t="s">
        <v>82</v>
      </c>
      <c r="M10" s="28">
        <v>17</v>
      </c>
      <c r="N10" s="28">
        <v>38</v>
      </c>
      <c r="O10" s="28">
        <v>4</v>
      </c>
      <c r="P10" s="28">
        <v>34</v>
      </c>
      <c r="Q10" s="28">
        <v>37</v>
      </c>
      <c r="R10">
        <v>12</v>
      </c>
      <c r="S10" s="28">
        <v>25</v>
      </c>
    </row>
    <row r="11" spans="1:19">
      <c r="A11" t="s">
        <v>74</v>
      </c>
      <c r="B11" s="18">
        <f>SUM(E11,K11,N11,Q11,H11)</f>
        <v>163</v>
      </c>
      <c r="C11" s="36">
        <f>SUM(F11,L11,O11,R11,I11)</f>
        <v>54</v>
      </c>
      <c r="D11" s="36">
        <f>SUM(G11,M11,P11,S11,J11)</f>
        <v>109</v>
      </c>
      <c r="E11" s="36">
        <v>17</v>
      </c>
      <c r="F11" s="9">
        <v>10</v>
      </c>
      <c r="G11" s="36">
        <v>7</v>
      </c>
      <c r="H11" s="28">
        <v>33</v>
      </c>
      <c r="I11" s="28">
        <v>24</v>
      </c>
      <c r="J11" s="28">
        <v>9</v>
      </c>
      <c r="K11" s="28">
        <v>19</v>
      </c>
      <c r="L11" s="28">
        <v>1</v>
      </c>
      <c r="M11" s="28">
        <v>18</v>
      </c>
      <c r="N11" s="28">
        <v>51</v>
      </c>
      <c r="O11" s="28">
        <v>4</v>
      </c>
      <c r="P11" s="28">
        <v>47</v>
      </c>
      <c r="Q11" s="28">
        <v>43</v>
      </c>
      <c r="R11">
        <v>15</v>
      </c>
      <c r="S11" s="28">
        <v>28</v>
      </c>
    </row>
    <row r="12" spans="1:19">
      <c r="A12" t="s">
        <v>154</v>
      </c>
      <c r="B12" s="18">
        <v>130</v>
      </c>
      <c r="C12" s="36">
        <v>45</v>
      </c>
      <c r="D12" s="36">
        <v>85</v>
      </c>
      <c r="E12" s="36">
        <v>19</v>
      </c>
      <c r="F12" s="146">
        <v>11</v>
      </c>
      <c r="G12" s="36">
        <v>8</v>
      </c>
      <c r="H12" s="28">
        <v>26</v>
      </c>
      <c r="I12" s="28">
        <v>17</v>
      </c>
      <c r="J12" s="28">
        <v>9</v>
      </c>
      <c r="K12" s="28">
        <v>14</v>
      </c>
      <c r="L12" s="28">
        <v>1</v>
      </c>
      <c r="M12" s="28">
        <v>13</v>
      </c>
      <c r="N12" s="28">
        <v>40</v>
      </c>
      <c r="O12" s="28">
        <v>3</v>
      </c>
      <c r="P12" s="28">
        <v>37</v>
      </c>
      <c r="Q12" s="28">
        <v>31</v>
      </c>
      <c r="R12" s="28">
        <v>13</v>
      </c>
      <c r="S12" s="28">
        <v>18</v>
      </c>
    </row>
    <row r="13" spans="1:19">
      <c r="A13" s="45" t="s">
        <v>192</v>
      </c>
      <c r="B13" s="18">
        <v>143</v>
      </c>
      <c r="C13" s="36">
        <v>41</v>
      </c>
      <c r="D13" s="36">
        <v>102</v>
      </c>
      <c r="E13" s="36">
        <v>16</v>
      </c>
      <c r="F13" s="146">
        <v>10</v>
      </c>
      <c r="G13" s="36">
        <v>6</v>
      </c>
      <c r="H13" s="28">
        <v>17</v>
      </c>
      <c r="I13" s="28">
        <v>9</v>
      </c>
      <c r="J13" s="28">
        <v>8</v>
      </c>
      <c r="K13" s="28">
        <v>4</v>
      </c>
      <c r="L13" s="28">
        <v>1</v>
      </c>
      <c r="M13" s="28">
        <v>3</v>
      </c>
      <c r="N13" s="28">
        <v>63</v>
      </c>
      <c r="O13" s="28">
        <v>4</v>
      </c>
      <c r="P13" s="28">
        <v>59</v>
      </c>
      <c r="Q13" s="28">
        <v>43</v>
      </c>
      <c r="R13" s="28">
        <v>17</v>
      </c>
      <c r="S13" s="28">
        <v>26</v>
      </c>
    </row>
    <row r="14" spans="1:19">
      <c r="A14" s="45" t="s">
        <v>201</v>
      </c>
      <c r="B14" s="18">
        <v>170</v>
      </c>
      <c r="C14">
        <v>55</v>
      </c>
      <c r="D14">
        <v>115</v>
      </c>
      <c r="E14" s="36">
        <v>17</v>
      </c>
      <c r="F14" s="146">
        <v>8</v>
      </c>
      <c r="G14" s="36">
        <v>9</v>
      </c>
      <c r="H14" s="28">
        <v>29</v>
      </c>
      <c r="I14" s="28">
        <v>18</v>
      </c>
      <c r="J14" s="28">
        <v>11</v>
      </c>
      <c r="K14" s="148" t="s">
        <v>82</v>
      </c>
      <c r="L14" s="148" t="s">
        <v>82</v>
      </c>
      <c r="M14" s="148" t="s">
        <v>82</v>
      </c>
      <c r="N14" s="28">
        <v>68</v>
      </c>
      <c r="O14" s="28">
        <v>3</v>
      </c>
      <c r="P14" s="28">
        <v>65</v>
      </c>
      <c r="Q14" s="28">
        <v>56</v>
      </c>
      <c r="R14">
        <v>26</v>
      </c>
      <c r="S14" s="28">
        <v>30</v>
      </c>
    </row>
    <row r="15" spans="1:19">
      <c r="A15" s="45" t="s">
        <v>215</v>
      </c>
      <c r="B15" s="18">
        <v>176</v>
      </c>
      <c r="C15">
        <v>57</v>
      </c>
      <c r="D15">
        <v>119</v>
      </c>
      <c r="E15" s="36">
        <v>11</v>
      </c>
      <c r="F15" s="146">
        <v>6</v>
      </c>
      <c r="G15" s="36">
        <v>5</v>
      </c>
      <c r="H15" s="28">
        <v>35</v>
      </c>
      <c r="I15" s="28">
        <v>20</v>
      </c>
      <c r="J15" s="28">
        <v>15</v>
      </c>
      <c r="K15" s="148">
        <v>0</v>
      </c>
      <c r="L15" s="148">
        <v>0</v>
      </c>
      <c r="M15" s="148">
        <v>0</v>
      </c>
      <c r="N15" s="28">
        <v>67</v>
      </c>
      <c r="O15" s="28">
        <v>4</v>
      </c>
      <c r="P15" s="28">
        <v>63</v>
      </c>
      <c r="Q15" s="28">
        <v>63</v>
      </c>
      <c r="R15" s="28">
        <v>27</v>
      </c>
      <c r="S15" s="28">
        <v>36</v>
      </c>
    </row>
    <row r="16" spans="1:19">
      <c r="A16" s="45" t="s">
        <v>229</v>
      </c>
      <c r="B16" s="18">
        <v>143</v>
      </c>
      <c r="C16">
        <v>48</v>
      </c>
      <c r="D16">
        <v>95</v>
      </c>
      <c r="E16" s="36">
        <v>18</v>
      </c>
      <c r="F16" s="146">
        <v>11</v>
      </c>
      <c r="G16" s="36">
        <v>7</v>
      </c>
      <c r="H16" s="28">
        <v>21</v>
      </c>
      <c r="I16" s="28">
        <v>10</v>
      </c>
      <c r="J16" s="28">
        <v>11</v>
      </c>
      <c r="K16" s="148">
        <v>0</v>
      </c>
      <c r="L16" s="148">
        <v>0</v>
      </c>
      <c r="M16" s="148">
        <v>0</v>
      </c>
      <c r="N16" s="28">
        <v>54</v>
      </c>
      <c r="O16" s="28">
        <v>8</v>
      </c>
      <c r="P16" s="28">
        <v>46</v>
      </c>
      <c r="Q16" s="28">
        <v>50</v>
      </c>
      <c r="R16" s="28">
        <v>19</v>
      </c>
      <c r="S16" s="28">
        <v>31</v>
      </c>
    </row>
    <row r="17" spans="1:19">
      <c r="A17" s="45" t="s">
        <v>276</v>
      </c>
      <c r="B17" s="18">
        <v>138</v>
      </c>
      <c r="C17">
        <v>38</v>
      </c>
      <c r="D17">
        <v>100</v>
      </c>
      <c r="E17" s="36">
        <v>9</v>
      </c>
      <c r="F17" s="146">
        <v>7</v>
      </c>
      <c r="G17" s="36">
        <v>2</v>
      </c>
      <c r="H17" s="28">
        <v>19</v>
      </c>
      <c r="I17" s="28">
        <v>12</v>
      </c>
      <c r="J17" s="28">
        <v>7</v>
      </c>
      <c r="K17" s="148">
        <v>0</v>
      </c>
      <c r="L17" s="148">
        <v>0</v>
      </c>
      <c r="M17" s="148">
        <v>0</v>
      </c>
      <c r="N17" s="28">
        <v>50</v>
      </c>
      <c r="O17" s="28">
        <v>3</v>
      </c>
      <c r="P17" s="28">
        <v>47</v>
      </c>
      <c r="Q17" s="28">
        <v>60</v>
      </c>
      <c r="R17" s="28">
        <v>16</v>
      </c>
      <c r="S17" s="28">
        <v>44</v>
      </c>
    </row>
    <row r="18" spans="1:19">
      <c r="A18" s="45" t="s">
        <v>288</v>
      </c>
      <c r="B18" s="18">
        <v>112</v>
      </c>
      <c r="C18">
        <v>37</v>
      </c>
      <c r="D18">
        <v>75</v>
      </c>
      <c r="E18" s="36">
        <v>7</v>
      </c>
      <c r="F18" s="146">
        <v>6</v>
      </c>
      <c r="G18" s="36">
        <v>1</v>
      </c>
      <c r="H18" s="28">
        <v>19</v>
      </c>
      <c r="I18" s="28">
        <v>14</v>
      </c>
      <c r="J18" s="28">
        <v>5</v>
      </c>
      <c r="K18" s="148">
        <v>0</v>
      </c>
      <c r="L18" s="148">
        <v>0</v>
      </c>
      <c r="M18" s="148">
        <v>0</v>
      </c>
      <c r="N18" s="28">
        <v>39</v>
      </c>
      <c r="O18" s="28">
        <v>3</v>
      </c>
      <c r="P18" s="28">
        <v>36</v>
      </c>
      <c r="Q18" s="28">
        <v>47</v>
      </c>
      <c r="R18" s="28">
        <v>14</v>
      </c>
      <c r="S18" s="28">
        <v>33</v>
      </c>
    </row>
    <row r="19" spans="1:19">
      <c r="A19" s="45" t="s">
        <v>290</v>
      </c>
      <c r="B19" s="18">
        <v>114</v>
      </c>
      <c r="C19">
        <v>43</v>
      </c>
      <c r="D19">
        <v>71</v>
      </c>
      <c r="E19" s="36">
        <v>4</v>
      </c>
      <c r="F19" s="146">
        <v>3</v>
      </c>
      <c r="G19" s="36">
        <v>1</v>
      </c>
      <c r="H19" s="28">
        <v>26</v>
      </c>
      <c r="I19" s="28">
        <v>18</v>
      </c>
      <c r="J19" s="28">
        <v>8</v>
      </c>
      <c r="K19" s="148">
        <v>0</v>
      </c>
      <c r="L19" s="148">
        <v>0</v>
      </c>
      <c r="M19" s="148">
        <v>0</v>
      </c>
      <c r="N19" s="28">
        <v>36</v>
      </c>
      <c r="O19" s="28">
        <v>5</v>
      </c>
      <c r="P19" s="28">
        <v>31</v>
      </c>
      <c r="Q19" s="28">
        <v>48</v>
      </c>
      <c r="R19" s="28">
        <v>17</v>
      </c>
      <c r="S19" s="28">
        <v>31</v>
      </c>
    </row>
    <row r="20" spans="1:19">
      <c r="A20" s="101" t="s">
        <v>304</v>
      </c>
      <c r="B20" s="18">
        <v>125</v>
      </c>
      <c r="C20">
        <v>52</v>
      </c>
      <c r="D20">
        <v>73</v>
      </c>
      <c r="E20" s="36">
        <v>6</v>
      </c>
      <c r="F20" s="146">
        <v>3</v>
      </c>
      <c r="G20" s="36">
        <v>3</v>
      </c>
      <c r="H20" s="28">
        <v>21</v>
      </c>
      <c r="I20" s="28">
        <v>15</v>
      </c>
      <c r="J20" s="28">
        <v>6</v>
      </c>
      <c r="K20" s="148">
        <v>0</v>
      </c>
      <c r="L20" s="148">
        <v>0</v>
      </c>
      <c r="M20" s="148">
        <v>0</v>
      </c>
      <c r="N20" s="28">
        <v>39</v>
      </c>
      <c r="O20" s="28">
        <v>8</v>
      </c>
      <c r="P20" s="28">
        <v>31</v>
      </c>
      <c r="Q20" s="28">
        <v>59</v>
      </c>
      <c r="R20" s="28">
        <v>26</v>
      </c>
      <c r="S20" s="28">
        <v>33</v>
      </c>
    </row>
    <row r="22" spans="1:19">
      <c r="A22" s="267" t="s">
        <v>179</v>
      </c>
      <c r="B22" s="262"/>
      <c r="C22" s="262"/>
      <c r="D22" s="262"/>
      <c r="E22" s="262"/>
      <c r="F22" s="262"/>
      <c r="G22" s="262"/>
      <c r="H22" s="262"/>
      <c r="I22" s="262"/>
      <c r="J22" s="262"/>
      <c r="K22" s="262"/>
      <c r="L22" s="262"/>
      <c r="M22" s="262"/>
      <c r="N22" s="262"/>
      <c r="O22" s="262"/>
      <c r="P22" s="262"/>
      <c r="Q22" s="262"/>
      <c r="R22" s="262"/>
      <c r="S22" s="262"/>
    </row>
    <row r="23" spans="1:19" ht="36" customHeight="1">
      <c r="A23" s="263" t="s">
        <v>252</v>
      </c>
      <c r="B23" s="277"/>
      <c r="C23" s="277"/>
      <c r="D23" s="277"/>
      <c r="E23" s="277"/>
      <c r="F23" s="277"/>
      <c r="G23" s="277"/>
      <c r="H23" s="277"/>
      <c r="I23" s="277"/>
      <c r="J23" s="277"/>
      <c r="K23" s="277"/>
      <c r="L23" s="277"/>
      <c r="M23" s="277"/>
      <c r="N23" s="277"/>
      <c r="O23" s="277"/>
      <c r="P23" s="277"/>
      <c r="Q23" s="277"/>
      <c r="R23" s="277"/>
      <c r="S23" s="277"/>
    </row>
    <row r="24" spans="1:19">
      <c r="A24" s="288" t="s">
        <v>253</v>
      </c>
      <c r="B24" s="262"/>
      <c r="C24" s="262"/>
      <c r="D24" s="262"/>
      <c r="E24" s="262"/>
      <c r="F24" s="262"/>
      <c r="G24" s="262"/>
      <c r="H24" s="262"/>
      <c r="I24" s="262"/>
      <c r="J24" s="262"/>
      <c r="K24" s="262"/>
      <c r="L24" s="262"/>
      <c r="M24" s="262"/>
      <c r="N24" s="262"/>
      <c r="O24" s="262"/>
      <c r="P24" s="262"/>
      <c r="Q24" s="262"/>
      <c r="R24" s="262"/>
      <c r="S24" s="262"/>
    </row>
    <row r="25" spans="1:19" ht="31.2" customHeight="1">
      <c r="A25" s="263" t="s">
        <v>254</v>
      </c>
      <c r="B25" s="277"/>
      <c r="C25" s="277"/>
      <c r="D25" s="277"/>
      <c r="E25" s="277"/>
      <c r="F25" s="277"/>
      <c r="G25" s="277"/>
      <c r="H25" s="277"/>
      <c r="I25" s="277"/>
      <c r="J25" s="277"/>
      <c r="K25" s="277"/>
      <c r="L25" s="277"/>
      <c r="M25" s="277"/>
      <c r="N25" s="277"/>
      <c r="O25" s="277"/>
      <c r="P25" s="277"/>
      <c r="Q25" s="277"/>
      <c r="R25" s="277"/>
      <c r="S25" s="277"/>
    </row>
    <row r="26" spans="1:19" ht="29.25" customHeight="1">
      <c r="A26" s="257" t="s">
        <v>294</v>
      </c>
      <c r="B26" s="290"/>
      <c r="C26" s="290"/>
      <c r="D26" s="290"/>
      <c r="E26" s="290"/>
      <c r="F26" s="290"/>
      <c r="G26" s="290"/>
      <c r="H26" s="290"/>
      <c r="I26" s="290"/>
      <c r="J26" s="290"/>
      <c r="K26" s="290"/>
      <c r="L26" s="290"/>
      <c r="M26" s="290"/>
      <c r="N26" s="290"/>
      <c r="O26" s="290"/>
      <c r="P26" s="290"/>
      <c r="Q26" s="290"/>
      <c r="R26" s="290"/>
      <c r="S26" s="290"/>
    </row>
  </sheetData>
  <mergeCells count="15">
    <mergeCell ref="A1:S1"/>
    <mergeCell ref="A2:S2"/>
    <mergeCell ref="G3:K3"/>
    <mergeCell ref="E4:G4"/>
    <mergeCell ref="K4:M4"/>
    <mergeCell ref="N4:P4"/>
    <mergeCell ref="Q4:S4"/>
    <mergeCell ref="A24:S24"/>
    <mergeCell ref="A23:S23"/>
    <mergeCell ref="H4:J4"/>
    <mergeCell ref="B4:D4"/>
    <mergeCell ref="A26:S26"/>
    <mergeCell ref="Q3:S3"/>
    <mergeCell ref="A25:S25"/>
    <mergeCell ref="A22:S22"/>
  </mergeCells>
  <phoneticPr fontId="3" type="noConversion"/>
  <pageMargins left="0.78740157499999996" right="0.78740157499999996" top="0.984251969" bottom="0.984251969" header="0.4921259845" footer="0.4921259845"/>
  <pageSetup paperSize="9" scale="9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3"/>
  <sheetViews>
    <sheetView workbookViewId="0">
      <selection activeCell="A21" sqref="A21"/>
    </sheetView>
  </sheetViews>
  <sheetFormatPr baseColWidth="10" defaultRowHeight="13.2"/>
  <cols>
    <col min="1" max="1" width="9.6640625" customWidth="1"/>
    <col min="2" max="3" width="9.109375" customWidth="1"/>
    <col min="4" max="4" width="7.6640625" customWidth="1"/>
    <col min="5" max="5" width="3.44140625" customWidth="1"/>
    <col min="6" max="6" width="12.5546875" customWidth="1"/>
    <col min="7" max="7" width="9.6640625" customWidth="1"/>
    <col min="8" max="8" width="11.33203125" customWidth="1"/>
    <col min="9" max="9" width="12.109375" customWidth="1"/>
    <col min="10" max="10" width="4" customWidth="1"/>
    <col min="11" max="11" width="9" customWidth="1"/>
    <col min="12" max="13" width="13.6640625" customWidth="1"/>
  </cols>
  <sheetData>
    <row r="1" spans="1:13" ht="15.6">
      <c r="A1" s="292" t="s">
        <v>43</v>
      </c>
      <c r="B1" s="292"/>
      <c r="C1" s="292"/>
      <c r="D1" s="292"/>
      <c r="E1" s="292"/>
      <c r="F1" s="277"/>
      <c r="G1" s="277"/>
      <c r="H1" s="277"/>
      <c r="I1" s="277"/>
      <c r="J1" s="277"/>
      <c r="K1" s="262"/>
      <c r="L1" s="262"/>
      <c r="M1" s="262"/>
    </row>
    <row r="2" spans="1:13">
      <c r="A2" s="269" t="s">
        <v>264</v>
      </c>
      <c r="B2" s="270"/>
      <c r="C2" s="270"/>
      <c r="D2" s="270"/>
      <c r="E2" s="270"/>
      <c r="F2" s="270"/>
      <c r="G2" s="270"/>
      <c r="H2" s="270"/>
      <c r="I2" s="270"/>
      <c r="J2" s="270"/>
      <c r="K2" s="270"/>
      <c r="L2" s="270"/>
      <c r="M2" s="270"/>
    </row>
    <row r="3" spans="1:13">
      <c r="M3" s="1" t="s">
        <v>147</v>
      </c>
    </row>
    <row r="4" spans="1:13">
      <c r="B4" s="287" t="s">
        <v>22</v>
      </c>
      <c r="C4" s="287"/>
      <c r="D4" s="293"/>
      <c r="E4" s="296" t="s">
        <v>6</v>
      </c>
      <c r="F4" s="297"/>
      <c r="G4" s="297"/>
      <c r="H4" s="297"/>
      <c r="I4" s="130"/>
      <c r="J4" s="67"/>
      <c r="K4" s="294" t="s">
        <v>193</v>
      </c>
      <c r="L4" s="294"/>
      <c r="M4" s="294"/>
    </row>
    <row r="5" spans="1:13" ht="26.4">
      <c r="A5" s="5"/>
      <c r="B5" s="122" t="s">
        <v>289</v>
      </c>
      <c r="C5" s="248" t="s">
        <v>25</v>
      </c>
      <c r="D5" s="247" t="s">
        <v>24</v>
      </c>
      <c r="E5" s="295" t="s">
        <v>150</v>
      </c>
      <c r="F5" s="295"/>
      <c r="G5" s="122" t="s">
        <v>7</v>
      </c>
      <c r="H5" s="122" t="s">
        <v>8</v>
      </c>
      <c r="I5" s="131" t="s">
        <v>109</v>
      </c>
      <c r="J5" s="60"/>
      <c r="K5" s="59" t="s">
        <v>289</v>
      </c>
      <c r="L5" s="60" t="s">
        <v>79</v>
      </c>
      <c r="M5" s="60" t="s">
        <v>80</v>
      </c>
    </row>
    <row r="6" spans="1:13">
      <c r="A6" s="186">
        <v>2005</v>
      </c>
      <c r="B6" s="15">
        <v>20</v>
      </c>
      <c r="C6" s="5">
        <v>13</v>
      </c>
      <c r="D6" s="123">
        <v>7</v>
      </c>
      <c r="E6" s="4"/>
      <c r="F6" s="19">
        <v>10722</v>
      </c>
      <c r="G6" s="4">
        <v>809</v>
      </c>
      <c r="H6" s="4">
        <v>11437</v>
      </c>
      <c r="I6" s="123">
        <v>13</v>
      </c>
      <c r="J6" s="4"/>
      <c r="K6" s="15">
        <v>2336</v>
      </c>
      <c r="L6" s="4">
        <v>532</v>
      </c>
      <c r="M6" s="4">
        <v>1804</v>
      </c>
    </row>
    <row r="7" spans="1:13">
      <c r="A7" s="41">
        <v>2006</v>
      </c>
      <c r="B7" s="18">
        <v>20</v>
      </c>
      <c r="C7" s="5">
        <v>13</v>
      </c>
      <c r="D7" s="124">
        <v>7</v>
      </c>
      <c r="E7" s="5"/>
      <c r="F7" s="36">
        <v>10567</v>
      </c>
      <c r="G7" s="5">
        <v>811</v>
      </c>
      <c r="H7" s="5">
        <v>11953</v>
      </c>
      <c r="I7" s="124">
        <v>12</v>
      </c>
      <c r="K7" s="6">
        <v>2555</v>
      </c>
      <c r="L7">
        <v>541</v>
      </c>
      <c r="M7">
        <v>2014</v>
      </c>
    </row>
    <row r="8" spans="1:13">
      <c r="A8" s="41">
        <v>2007</v>
      </c>
      <c r="B8" s="18">
        <v>20</v>
      </c>
      <c r="C8" s="5">
        <v>17</v>
      </c>
      <c r="D8" s="124">
        <v>3</v>
      </c>
      <c r="E8" s="5"/>
      <c r="F8" s="36">
        <v>12623</v>
      </c>
      <c r="G8" s="5">
        <v>1012</v>
      </c>
      <c r="H8" s="5">
        <v>15709</v>
      </c>
      <c r="I8" s="124">
        <v>11</v>
      </c>
      <c r="K8" s="6">
        <v>2555</v>
      </c>
      <c r="L8">
        <v>522</v>
      </c>
      <c r="M8">
        <v>2033</v>
      </c>
    </row>
    <row r="9" spans="1:13">
      <c r="A9" s="41">
        <v>2008</v>
      </c>
      <c r="B9" s="18">
        <v>18</v>
      </c>
      <c r="C9" s="5">
        <v>13</v>
      </c>
      <c r="D9" s="124">
        <v>5</v>
      </c>
      <c r="E9" s="5"/>
      <c r="F9" s="36">
        <v>10742</v>
      </c>
      <c r="G9" s="5">
        <v>855</v>
      </c>
      <c r="H9" s="5">
        <v>11753</v>
      </c>
      <c r="I9" s="124">
        <v>9</v>
      </c>
      <c r="K9" s="6">
        <v>2370</v>
      </c>
      <c r="L9">
        <v>560</v>
      </c>
      <c r="M9">
        <v>1863</v>
      </c>
    </row>
    <row r="10" spans="1:13">
      <c r="A10" s="41">
        <v>2009</v>
      </c>
      <c r="B10" s="18">
        <v>20</v>
      </c>
      <c r="C10" s="5">
        <v>15</v>
      </c>
      <c r="D10" s="124">
        <v>5</v>
      </c>
      <c r="E10" s="5"/>
      <c r="F10" s="36">
        <v>11886</v>
      </c>
      <c r="G10" s="5">
        <v>863</v>
      </c>
      <c r="H10" s="5">
        <v>10096</v>
      </c>
      <c r="I10" s="124">
        <v>8</v>
      </c>
      <c r="K10" s="6">
        <v>2653</v>
      </c>
      <c r="L10">
        <v>602</v>
      </c>
      <c r="M10">
        <v>2051</v>
      </c>
    </row>
    <row r="11" spans="1:13">
      <c r="A11" s="41">
        <v>2010</v>
      </c>
      <c r="B11" s="18">
        <v>20</v>
      </c>
      <c r="C11" s="5">
        <v>12</v>
      </c>
      <c r="D11" s="124">
        <v>8</v>
      </c>
      <c r="E11" s="5"/>
      <c r="F11" s="36">
        <v>11154</v>
      </c>
      <c r="G11" s="5">
        <v>859</v>
      </c>
      <c r="H11" s="5">
        <v>9922</v>
      </c>
      <c r="I11" s="125">
        <v>8</v>
      </c>
      <c r="J11" s="20"/>
      <c r="K11" s="6">
        <v>2744</v>
      </c>
      <c r="L11" s="20">
        <v>591</v>
      </c>
      <c r="M11" s="20">
        <v>2153</v>
      </c>
    </row>
    <row r="12" spans="1:13">
      <c r="A12" s="41">
        <v>2011</v>
      </c>
      <c r="B12" s="18">
        <v>19</v>
      </c>
      <c r="C12" s="5">
        <v>18</v>
      </c>
      <c r="D12" s="124">
        <v>1</v>
      </c>
      <c r="E12" s="5"/>
      <c r="F12" s="36">
        <v>10402</v>
      </c>
      <c r="G12" s="36">
        <v>865</v>
      </c>
      <c r="H12" s="36">
        <v>10382</v>
      </c>
      <c r="I12" s="125">
        <v>8</v>
      </c>
      <c r="J12" s="20"/>
      <c r="K12" s="6">
        <v>2687</v>
      </c>
      <c r="L12" s="20">
        <v>596</v>
      </c>
      <c r="M12" s="20">
        <v>2091</v>
      </c>
    </row>
    <row r="13" spans="1:13">
      <c r="A13" s="41">
        <v>2012</v>
      </c>
      <c r="B13" s="18">
        <v>19</v>
      </c>
      <c r="C13" s="36">
        <v>14</v>
      </c>
      <c r="D13" s="125">
        <v>5</v>
      </c>
      <c r="E13" s="36"/>
      <c r="F13" s="36">
        <v>10264</v>
      </c>
      <c r="G13" s="36">
        <v>787</v>
      </c>
      <c r="H13" s="36">
        <v>8023</v>
      </c>
      <c r="I13" s="125">
        <v>7</v>
      </c>
      <c r="J13" s="20"/>
      <c r="K13" s="6">
        <v>2699</v>
      </c>
      <c r="L13" s="36">
        <v>598</v>
      </c>
      <c r="M13" s="36">
        <v>2101</v>
      </c>
    </row>
    <row r="14" spans="1:13">
      <c r="A14" s="41">
        <v>2013</v>
      </c>
      <c r="B14" s="18">
        <v>16</v>
      </c>
      <c r="C14" s="36">
        <v>12</v>
      </c>
      <c r="D14" s="125">
        <v>4</v>
      </c>
      <c r="E14" s="36"/>
      <c r="F14" s="36">
        <v>10808</v>
      </c>
      <c r="G14" s="36">
        <v>816</v>
      </c>
      <c r="H14" s="36">
        <v>8334</v>
      </c>
      <c r="I14" s="125">
        <v>7</v>
      </c>
      <c r="J14" s="20"/>
      <c r="K14" s="6">
        <v>2614</v>
      </c>
      <c r="L14" s="36">
        <f>503+166</f>
        <v>669</v>
      </c>
      <c r="M14">
        <f>1535+410</f>
        <v>1945</v>
      </c>
    </row>
    <row r="15" spans="1:13">
      <c r="A15" s="41">
        <v>2014</v>
      </c>
      <c r="B15" s="18">
        <v>18</v>
      </c>
      <c r="C15" s="36">
        <v>16</v>
      </c>
      <c r="D15" s="125">
        <v>2</v>
      </c>
      <c r="E15" s="36"/>
      <c r="F15" s="36">
        <v>12250</v>
      </c>
      <c r="G15" s="36">
        <v>884</v>
      </c>
      <c r="H15" s="36">
        <v>8241</v>
      </c>
      <c r="I15" s="125">
        <v>7</v>
      </c>
      <c r="J15" s="20"/>
      <c r="K15" s="6">
        <f>1904+471</f>
        <v>2375</v>
      </c>
      <c r="L15" s="36">
        <f>475+103</f>
        <v>578</v>
      </c>
      <c r="M15">
        <f>1429+368</f>
        <v>1797</v>
      </c>
    </row>
    <row r="16" spans="1:13">
      <c r="A16" s="41">
        <v>2015</v>
      </c>
      <c r="B16" s="18">
        <v>21</v>
      </c>
      <c r="C16" s="36">
        <v>9</v>
      </c>
      <c r="D16" s="125">
        <v>12</v>
      </c>
      <c r="E16" s="36"/>
      <c r="F16" s="36">
        <v>12682</v>
      </c>
      <c r="G16" s="36">
        <v>911</v>
      </c>
      <c r="H16" s="36">
        <v>8391</v>
      </c>
      <c r="I16" s="125">
        <v>8</v>
      </c>
      <c r="J16" s="20"/>
      <c r="K16" s="6">
        <v>2571</v>
      </c>
      <c r="L16" s="36">
        <v>644</v>
      </c>
      <c r="M16">
        <v>1927</v>
      </c>
    </row>
    <row r="17" spans="1:13">
      <c r="A17" s="216">
        <v>2016</v>
      </c>
      <c r="B17" s="108">
        <v>19</v>
      </c>
      <c r="C17" s="213">
        <v>16</v>
      </c>
      <c r="D17" s="214">
        <v>3</v>
      </c>
      <c r="E17" s="36"/>
      <c r="F17" s="36">
        <v>11912</v>
      </c>
      <c r="G17" s="36">
        <v>886</v>
      </c>
      <c r="H17" s="36">
        <v>8541</v>
      </c>
      <c r="I17" s="125">
        <v>8</v>
      </c>
      <c r="J17" s="154"/>
      <c r="K17" s="6">
        <v>2322</v>
      </c>
      <c r="L17" s="36">
        <v>662</v>
      </c>
      <c r="M17">
        <v>1660</v>
      </c>
    </row>
    <row r="18" spans="1:13">
      <c r="A18" s="216">
        <v>2017</v>
      </c>
      <c r="B18" s="108">
        <v>18</v>
      </c>
      <c r="C18" s="213">
        <v>14</v>
      </c>
      <c r="D18" s="214">
        <v>4</v>
      </c>
      <c r="E18" s="36"/>
      <c r="F18" s="138">
        <v>14164</v>
      </c>
      <c r="G18" s="138">
        <v>1035</v>
      </c>
      <c r="H18" s="138">
        <v>8968</v>
      </c>
      <c r="I18" s="125">
        <v>8</v>
      </c>
      <c r="J18" s="154"/>
      <c r="K18" s="6">
        <v>2620</v>
      </c>
      <c r="L18" s="36">
        <v>772</v>
      </c>
      <c r="M18" s="20">
        <v>1848</v>
      </c>
    </row>
    <row r="19" spans="1:13">
      <c r="A19" s="216">
        <v>2018</v>
      </c>
      <c r="B19" s="108">
        <v>32</v>
      </c>
      <c r="C19" s="213">
        <v>18</v>
      </c>
      <c r="D19" s="214">
        <v>14</v>
      </c>
      <c r="E19" s="36"/>
      <c r="F19" s="109">
        <v>13978</v>
      </c>
      <c r="G19" s="109">
        <v>1037</v>
      </c>
      <c r="H19" s="109">
        <v>8702</v>
      </c>
      <c r="I19" s="125">
        <v>8</v>
      </c>
      <c r="J19" s="154"/>
      <c r="K19" s="6">
        <v>2305</v>
      </c>
      <c r="L19" s="36">
        <v>729</v>
      </c>
      <c r="M19" s="20">
        <v>1576</v>
      </c>
    </row>
    <row r="20" spans="1:13">
      <c r="A20" s="216">
        <v>2019</v>
      </c>
      <c r="B20" s="108">
        <v>31</v>
      </c>
      <c r="C20" s="213">
        <v>20</v>
      </c>
      <c r="D20" s="214">
        <v>11</v>
      </c>
      <c r="E20" s="36"/>
      <c r="F20" s="109">
        <v>14896</v>
      </c>
      <c r="G20" s="109">
        <v>1098</v>
      </c>
      <c r="H20" s="109">
        <v>9056</v>
      </c>
      <c r="I20" s="125">
        <v>8</v>
      </c>
      <c r="J20" s="154"/>
      <c r="K20" s="6">
        <v>2216</v>
      </c>
      <c r="L20" s="36">
        <v>663</v>
      </c>
      <c r="M20" s="36">
        <v>1553</v>
      </c>
    </row>
    <row r="21" spans="1:13">
      <c r="A21" s="216"/>
      <c r="B21" s="216"/>
      <c r="C21" s="216"/>
      <c r="D21" s="216"/>
      <c r="E21" s="216"/>
      <c r="F21" s="216"/>
      <c r="G21" s="216"/>
      <c r="H21" s="216"/>
      <c r="I21" s="216"/>
      <c r="J21" s="216"/>
      <c r="K21" s="216"/>
      <c r="L21" s="216"/>
      <c r="M21" s="216"/>
    </row>
    <row r="22" spans="1:13">
      <c r="A22" s="280" t="s">
        <v>84</v>
      </c>
      <c r="B22" s="280"/>
      <c r="C22" s="280"/>
      <c r="D22" s="280"/>
      <c r="E22" s="280"/>
      <c r="F22" s="280"/>
      <c r="G22" s="280"/>
      <c r="H22" s="280"/>
      <c r="I22" s="280"/>
      <c r="J22" s="280"/>
      <c r="K22" s="280"/>
      <c r="L22" s="280"/>
      <c r="M22" s="280"/>
    </row>
    <row r="23" spans="1:13" ht="59.4" customHeight="1">
      <c r="A23" s="277" t="s">
        <v>134</v>
      </c>
      <c r="B23" s="277"/>
      <c r="C23" s="277"/>
      <c r="D23" s="277"/>
      <c r="E23" s="277"/>
      <c r="F23" s="277"/>
      <c r="G23" s="277"/>
      <c r="H23" s="277"/>
      <c r="I23" s="277"/>
      <c r="J23" s="277"/>
      <c r="K23" s="277"/>
      <c r="L23" s="277"/>
      <c r="M23" s="277"/>
    </row>
  </sheetData>
  <mergeCells count="8">
    <mergeCell ref="A1:M1"/>
    <mergeCell ref="A23:M23"/>
    <mergeCell ref="B4:D4"/>
    <mergeCell ref="K4:M4"/>
    <mergeCell ref="A22:M22"/>
    <mergeCell ref="A2:M2"/>
    <mergeCell ref="E5:F5"/>
    <mergeCell ref="E4:H4"/>
  </mergeCells>
  <phoneticPr fontId="3" type="noConversion"/>
  <pageMargins left="0.78740157499999996" right="0.78740157499999996" top="0.984251969" bottom="0.984251969" header="0.4921259845" footer="0.4921259845"/>
  <pageSetup paperSize="9" scale="7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28</vt:i4>
      </vt:variant>
      <vt:variant>
        <vt:lpstr>Benannte Bereiche</vt:lpstr>
      </vt:variant>
      <vt:variant>
        <vt:i4>31</vt:i4>
      </vt:variant>
    </vt:vector>
  </HeadingPairs>
  <TitlesOfParts>
    <vt:vector size="59" baseType="lpstr">
      <vt:lpstr>Titel</vt:lpstr>
      <vt:lpstr>Tab_9_1_1</vt:lpstr>
      <vt:lpstr>Tab_9_1_2</vt:lpstr>
      <vt:lpstr>Tab_9_1_3</vt:lpstr>
      <vt:lpstr>Tab_9_1_4</vt:lpstr>
      <vt:lpstr>Tab_9_2</vt:lpstr>
      <vt:lpstr>Tab_9_3_1</vt:lpstr>
      <vt:lpstr>Tab_9_3_2</vt:lpstr>
      <vt:lpstr>Tab_9_3_3</vt:lpstr>
      <vt:lpstr>Tab_9_4_1</vt:lpstr>
      <vt:lpstr>Tab_9_4_2</vt:lpstr>
      <vt:lpstr>Tab_9_4_3</vt:lpstr>
      <vt:lpstr>Tab_9_4_4</vt:lpstr>
      <vt:lpstr>Tab_9_4_5</vt:lpstr>
      <vt:lpstr>Tab_9_4_6</vt:lpstr>
      <vt:lpstr>Tab_9_4_7</vt:lpstr>
      <vt:lpstr>Tab_9_4_8</vt:lpstr>
      <vt:lpstr>Tab_9_5_1</vt:lpstr>
      <vt:lpstr>Tab_9_5_2</vt:lpstr>
      <vt:lpstr>Tab_9_6_1</vt:lpstr>
      <vt:lpstr>Tab_9_6_2</vt:lpstr>
      <vt:lpstr>Tab_9_6_3</vt:lpstr>
      <vt:lpstr>Tab_9_6_4</vt:lpstr>
      <vt:lpstr>Tab_9_6_5</vt:lpstr>
      <vt:lpstr>Tab_9_6_6</vt:lpstr>
      <vt:lpstr>Tab_9_7_1</vt:lpstr>
      <vt:lpstr>Tab_9_7_2</vt:lpstr>
      <vt:lpstr>Tab_9_7_3</vt:lpstr>
      <vt:lpstr>Tab_9_1_1!Druckbereich</vt:lpstr>
      <vt:lpstr>Tab_9_1_2!Druckbereich</vt:lpstr>
      <vt:lpstr>Tab_9_1_3!Druckbereich</vt:lpstr>
      <vt:lpstr>Tab_9_1_4!Druckbereich</vt:lpstr>
      <vt:lpstr>Tab_9_2!Druckbereich</vt:lpstr>
      <vt:lpstr>Tab_9_3_1!Druckbereich</vt:lpstr>
      <vt:lpstr>Tab_9_3_2!Druckbereich</vt:lpstr>
      <vt:lpstr>Tab_9_3_3!Druckbereich</vt:lpstr>
      <vt:lpstr>Tab_9_4_1!Druckbereich</vt:lpstr>
      <vt:lpstr>Tab_9_4_2!Druckbereich</vt:lpstr>
      <vt:lpstr>Tab_9_4_3!Druckbereich</vt:lpstr>
      <vt:lpstr>Tab_9_4_4!Druckbereich</vt:lpstr>
      <vt:lpstr>Tab_9_4_5!Druckbereich</vt:lpstr>
      <vt:lpstr>Tab_9_4_6!Druckbereich</vt:lpstr>
      <vt:lpstr>Tab_9_4_7!Druckbereich</vt:lpstr>
      <vt:lpstr>Tab_9_4_8!Druckbereich</vt:lpstr>
      <vt:lpstr>Tab_9_5_1!Druckbereich</vt:lpstr>
      <vt:lpstr>Tab_9_5_2!Druckbereich</vt:lpstr>
      <vt:lpstr>Tab_9_6_1!Druckbereich</vt:lpstr>
      <vt:lpstr>Tab_9_6_2!Druckbereich</vt:lpstr>
      <vt:lpstr>Tab_9_6_3!Druckbereich</vt:lpstr>
      <vt:lpstr>Tab_9_6_4!Druckbereich</vt:lpstr>
      <vt:lpstr>Tab_9_6_5!Druckbereich</vt:lpstr>
      <vt:lpstr>Tab_9_6_6!Druckbereich</vt:lpstr>
      <vt:lpstr>Tab_9_7_1!Druckbereich</vt:lpstr>
      <vt:lpstr>Tab_9_7_2!Druckbereich</vt:lpstr>
      <vt:lpstr>Tab_9_7_3!Druckbereich</vt:lpstr>
      <vt:lpstr>Tab_9_6_1!Drucktitel</vt:lpstr>
      <vt:lpstr>Tab_9_6_2!Drucktitel</vt:lpstr>
      <vt:lpstr>Tab_9_6_3!Drucktitel</vt:lpstr>
      <vt:lpstr>Tab_9_6_4!Drucktitel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frfr</dc:creator>
  <cp:lastModifiedBy>Tellenbach Adina</cp:lastModifiedBy>
  <cp:lastPrinted>2020-02-11T13:10:51Z</cp:lastPrinted>
  <dcterms:created xsi:type="dcterms:W3CDTF">2010-07-15T08:51:52Z</dcterms:created>
  <dcterms:modified xsi:type="dcterms:W3CDTF">2023-08-25T05:58:03Z</dcterms:modified>
</cp:coreProperties>
</file>