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23256" windowHeight="14196" tabRatio="624" activeTab="0"/>
  </bookViews>
  <sheets>
    <sheet name="Titel" sheetId="1" r:id="rId1"/>
    <sheet name="Tab_6_1_1" sheetId="2" r:id="rId2"/>
    <sheet name="Tab_6_1_2" sheetId="3" r:id="rId3"/>
    <sheet name="Tab_6_1_3" sheetId="4" r:id="rId4"/>
    <sheet name="Tab_6_1_4" sheetId="5" r:id="rId5"/>
  </sheets>
  <definedNames>
    <definedName name="_xlnm.Print_Area" localSheetId="1">'Tab_6_1_1'!$A$1:$P$15</definedName>
    <definedName name="_xlnm.Print_Area" localSheetId="2">'Tab_6_1_2'!$A$1:$S$11</definedName>
    <definedName name="_xlnm.Print_Area" localSheetId="3">'Tab_6_1_3'!$A$1:$I$22</definedName>
    <definedName name="_xlnm.Print_Area" localSheetId="4">'Tab_6_1_4'!$A$1:$L$59</definedName>
  </definedNames>
  <calcPr fullCalcOnLoad="1"/>
</workbook>
</file>

<file path=xl/sharedStrings.xml><?xml version="1.0" encoding="utf-8"?>
<sst xmlns="http://schemas.openxmlformats.org/spreadsheetml/2006/main" count="147" uniqueCount="76">
  <si>
    <t>Übertritte von der Primarstufe in die Sekundarstufe I</t>
  </si>
  <si>
    <t>Oberland</t>
  </si>
  <si>
    <t>Unterland</t>
  </si>
  <si>
    <t>Total</t>
  </si>
  <si>
    <t>von den Primarschulen</t>
  </si>
  <si>
    <t>Oberschulen</t>
  </si>
  <si>
    <t>Gymnasium</t>
  </si>
  <si>
    <t>von Oberschulen</t>
  </si>
  <si>
    <t>Gymnasien</t>
  </si>
  <si>
    <t>Kn</t>
  </si>
  <si>
    <t>Md</t>
  </si>
  <si>
    <t>Primarstufe</t>
  </si>
  <si>
    <t>Abstieg</t>
  </si>
  <si>
    <t>Aufstieg</t>
  </si>
  <si>
    <t>6. Bildungsverläufe</t>
  </si>
  <si>
    <t>6.1 Übertritte</t>
  </si>
  <si>
    <t>Übertritte innerhalb der Sekundarstufe I</t>
  </si>
  <si>
    <t>%</t>
  </si>
  <si>
    <t>Total Wechsel</t>
  </si>
  <si>
    <t>Pflichtschulabgänger (inkl. Freiwilliges 10. Schuljahr) - Berufliche Ausbildung und Weiterbildung</t>
  </si>
  <si>
    <t>von Realschulen</t>
  </si>
  <si>
    <t>vom Freiwilligen 10. Schuljahr</t>
  </si>
  <si>
    <t>von privaten Schulen</t>
  </si>
  <si>
    <t>Tabelle 6.1.1</t>
  </si>
  <si>
    <t>Tabelle 6.1.2</t>
  </si>
  <si>
    <t>Erläuterung zur Tabelle:</t>
  </si>
  <si>
    <t>Tabelle 6.1.3</t>
  </si>
  <si>
    <t>→</t>
  </si>
  <si>
    <t>Wechsel von
der Oberschule
in die Realschule</t>
  </si>
  <si>
    <t>Wechsel von
der Realschule
in das Gymnasium</t>
  </si>
  <si>
    <t>Wechsel von
der Realschule
in die Oberschule</t>
  </si>
  <si>
    <t>Wechsel vom
Gymnasium
in die Realschule</t>
  </si>
  <si>
    <t>Praktikum,
Sozialjahr,
Sprach-
aufenthalt</t>
  </si>
  <si>
    <t>Freiwilliges
10. Schuljahr</t>
  </si>
  <si>
    <t>Fachschulen,
Vollzeitschulen
Berufsbildung</t>
  </si>
  <si>
    <t>Lehre,
Anlehre,
Vorlehre</t>
  </si>
  <si>
    <t>Mittelschulen
im Ausland</t>
  </si>
  <si>
    <t>vom Liecht. Gymnasium Unterstufe</t>
  </si>
  <si>
    <t>keine
Ausbildung, unbekannte
Lösung, anderes</t>
  </si>
  <si>
    <t>Real-/Sekundarschulen</t>
  </si>
  <si>
    <t>Knaben</t>
  </si>
  <si>
    <t>Mädchen</t>
  </si>
  <si>
    <t>Alter</t>
  </si>
  <si>
    <t>Obligatorische Schule</t>
  </si>
  <si>
    <t>Sekundarstufe I</t>
  </si>
  <si>
    <t>Besonderer Lehrplan</t>
  </si>
  <si>
    <t>Sekundarstufe II</t>
  </si>
  <si>
    <t>Berufliche Grundbildung</t>
  </si>
  <si>
    <t>davon mit Berufsmatura</t>
  </si>
  <si>
    <t>Berufsmaturität (BMS II)</t>
  </si>
  <si>
    <t>Allgemeinbildende Ausbildungen</t>
  </si>
  <si>
    <t>Zusatzausbildungen der Sekundarstufe II</t>
  </si>
  <si>
    <t>Tertiärstufe</t>
  </si>
  <si>
    <t>Höhere Berufsbildung</t>
  </si>
  <si>
    <t>Universitäre Hochschulen</t>
  </si>
  <si>
    <t>Fachhochschulen und pädagogische Hochschulen</t>
  </si>
  <si>
    <t>Erläuterungen zur Tabelle:</t>
  </si>
  <si>
    <t>Besonderer Lehrplan: In dieser Kategorie sind die SiR-Schüler, das HPZ und die Schüler der Klasse IKDaZ.</t>
  </si>
  <si>
    <t>Zusatzausbildungen der Sekundarstufe II: In dieser Kategorie sind die Schüler der Passerelle und des Vorkurses für pädagogische Hochschulen der ISME.</t>
  </si>
  <si>
    <t>Berufliche Grundbildung: Lernende mit einem Lehrvertrag, Lernende der Nachholbildung sowie Schüler an Vollzeitberufsschulen.</t>
  </si>
  <si>
    <t>Tabelle 6.1.4</t>
  </si>
  <si>
    <t>Übergangsausbildungen Sek. I - Sek. II</t>
  </si>
  <si>
    <t>Total Schulkinder in der Sekundarstufe I</t>
  </si>
  <si>
    <t>Schuljahr 2015/16</t>
  </si>
  <si>
    <t>Total: Berücksichtigt wurden Wechsel vom Stichtag 15.11.2014 auf den Stichtag 15.11.2015 an den öffentlichen Schulen, ohne IKDaZ.</t>
  </si>
  <si>
    <t>Sommer 2016</t>
  </si>
  <si>
    <t>Total: Es wurden die Schulkinder an öffentlichen Schulen berücksichtigt.</t>
  </si>
  <si>
    <t>Gesamt (N)</t>
  </si>
  <si>
    <t>Männer (N)</t>
  </si>
  <si>
    <t>Frauen (N)</t>
  </si>
  <si>
    <t>Schulbesuchsquote und Anzahl (N) der 16- bis 26-jährigen Bevölkerung in Liechtenstein</t>
  </si>
  <si>
    <t>Studierende aus Liechtenstein in Deutschland: Diese können aufgrund fehlender Altersangaben nicht berücksichtigt werden.</t>
  </si>
  <si>
    <t>Tab_6_1_1</t>
  </si>
  <si>
    <t>Tab_6_1_2</t>
  </si>
  <si>
    <t>Tab_6_1_3</t>
  </si>
  <si>
    <t>Tab_6_1_4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</si>
</sst>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(* #,##0.00_);_(* \(#,##0.00\);_(* &quot;-&quot;??_);_(@_)"/>
    <numFmt numFmtId="172" formatCode="_-* #,##0_-;\-* #,##0_-;_-* &quot;-&quot;_-;_-@_-"/>
    <numFmt numFmtId="173" formatCode="[$-807]dddd\,\ d\.\ mmmm\ yyyy"/>
    <numFmt numFmtId="174" formatCode="#,##0.0_ ;\-#,##0.0\ "/>
    <numFmt numFmtId="175" formatCode="#,##0_ ;\-#,##0\ "/>
    <numFmt numFmtId="176" formatCode="_ * #,##0.0_ ;_ * \-#,##0.0_ ;_ * &quot;-&quot;?_ ;_ @_ 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Symbol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9"/>
      <color theme="3" tint="0.39998000860214233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 style="thin">
        <color indexed="53"/>
      </top>
      <bottom/>
    </border>
    <border>
      <left/>
      <right/>
      <top/>
      <bottom style="thin">
        <color indexed="53"/>
      </bottom>
    </border>
    <border>
      <left/>
      <right/>
      <top style="thin">
        <color theme="9"/>
      </top>
      <bottom/>
    </border>
    <border>
      <left/>
      <right/>
      <top style="thin">
        <color theme="1"/>
      </top>
      <bottom style="thin">
        <color theme="9"/>
      </bottom>
    </border>
    <border>
      <left/>
      <right/>
      <top/>
      <bottom style="thin">
        <color theme="9"/>
      </bottom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60" fillId="44" borderId="1" applyNumberFormat="0" applyAlignment="0" applyProtection="0"/>
    <xf numFmtId="0" fontId="15" fillId="9" borderId="0" applyNumberFormat="0" applyBorder="0" applyAlignment="0" applyProtection="0"/>
    <xf numFmtId="0" fontId="61" fillId="44" borderId="2" applyNumberFormat="0" applyAlignment="0" applyProtection="0"/>
    <xf numFmtId="0" fontId="62" fillId="0" borderId="0" applyNumberFormat="0" applyFill="0" applyBorder="0" applyAlignment="0" applyProtection="0"/>
    <xf numFmtId="0" fontId="2" fillId="8" borderId="3">
      <alignment/>
      <protection/>
    </xf>
    <xf numFmtId="0" fontId="2" fillId="8" borderId="3">
      <alignment/>
      <protection/>
    </xf>
    <xf numFmtId="0" fontId="16" fillId="45" borderId="4" applyNumberFormat="0" applyAlignment="0" applyProtection="0"/>
    <xf numFmtId="0" fontId="2" fillId="0" borderId="5">
      <alignment/>
      <protection/>
    </xf>
    <xf numFmtId="0" fontId="2" fillId="0" borderId="5">
      <alignment/>
      <protection/>
    </xf>
    <xf numFmtId="0" fontId="17" fillId="46" borderId="6" applyNumberFormat="0" applyAlignment="0" applyProtection="0"/>
    <xf numFmtId="0" fontId="18" fillId="45" borderId="0">
      <alignment horizontal="center"/>
      <protection/>
    </xf>
    <xf numFmtId="0" fontId="19" fillId="45" borderId="0">
      <alignment horizontal="center" vertical="center"/>
      <protection/>
    </xf>
    <xf numFmtId="0" fontId="0" fillId="47" borderId="0">
      <alignment horizontal="center" wrapText="1"/>
      <protection/>
    </xf>
    <xf numFmtId="0" fontId="20" fillId="45" borderId="0">
      <alignment horizontal="center"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8" borderId="3" applyBorder="0">
      <alignment/>
      <protection locked="0"/>
    </xf>
    <xf numFmtId="41" fontId="0" fillId="0" borderId="0" applyFont="0" applyFill="0" applyBorder="0" applyAlignment="0" applyProtection="0"/>
    <xf numFmtId="0" fontId="63" fillId="49" borderId="2" applyNumberFormat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5" borderId="5">
      <alignment horizontal="left"/>
      <protection/>
    </xf>
    <xf numFmtId="0" fontId="12" fillId="45" borderId="0">
      <alignment horizontal="left"/>
      <protection/>
    </xf>
    <xf numFmtId="0" fontId="24" fillId="10" borderId="0" applyNumberFormat="0" applyBorder="0" applyAlignment="0" applyProtection="0"/>
    <xf numFmtId="0" fontId="25" fillId="50" borderId="0">
      <alignment horizontal="right" vertical="top" textRotation="90" wrapText="1"/>
      <protection/>
    </xf>
    <xf numFmtId="0" fontId="66" fillId="51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9" fillId="13" borderId="4" applyNumberFormat="0" applyAlignment="0" applyProtection="0"/>
    <xf numFmtId="0" fontId="6" fillId="47" borderId="0">
      <alignment horizont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45" borderId="11">
      <alignment wrapText="1"/>
      <protection/>
    </xf>
    <xf numFmtId="0" fontId="2" fillId="45" borderId="11">
      <alignment wrapText="1"/>
      <protection/>
    </xf>
    <xf numFmtId="0" fontId="2" fillId="45" borderId="12">
      <alignment/>
      <protection/>
    </xf>
    <xf numFmtId="0" fontId="2" fillId="45" borderId="13">
      <alignment/>
      <protection/>
    </xf>
    <xf numFmtId="0" fontId="2" fillId="45" borderId="14">
      <alignment horizontal="center" wrapText="1"/>
      <protection/>
    </xf>
    <xf numFmtId="0" fontId="2" fillId="45" borderId="14">
      <alignment horizontal="center" wrapText="1"/>
      <protection/>
    </xf>
    <xf numFmtId="0" fontId="30" fillId="0" borderId="15" applyNumberFormat="0" applyFill="0" applyAlignment="0" applyProtection="0"/>
    <xf numFmtId="172" fontId="0" fillId="0" borderId="0" applyFont="0" applyFill="0" applyBorder="0" applyAlignment="0" applyProtection="0"/>
    <xf numFmtId="0" fontId="68" fillId="52" borderId="0" applyNumberFormat="0" applyBorder="0" applyAlignment="0" applyProtection="0"/>
    <xf numFmtId="0" fontId="31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5" borderId="17" applyNumberFormat="0" applyFont="0" applyAlignment="0" applyProtection="0"/>
    <xf numFmtId="0" fontId="32" fillId="45" borderId="18" applyNumberFormat="0" applyAlignment="0" applyProtection="0"/>
    <xf numFmtId="9" fontId="0" fillId="0" borderId="0" applyFont="0" applyFill="0" applyBorder="0" applyAlignment="0" applyProtection="0"/>
    <xf numFmtId="0" fontId="2" fillId="45" borderId="5">
      <alignment/>
      <protection/>
    </xf>
    <xf numFmtId="0" fontId="2" fillId="45" borderId="5">
      <alignment/>
      <protection/>
    </xf>
    <xf numFmtId="0" fontId="19" fillId="45" borderId="0">
      <alignment horizontal="right"/>
      <protection/>
    </xf>
    <xf numFmtId="0" fontId="33" fillId="35" borderId="0">
      <alignment horizontal="center"/>
      <protection/>
    </xf>
    <xf numFmtId="0" fontId="34" fillId="47" borderId="0">
      <alignment/>
      <protection/>
    </xf>
    <xf numFmtId="0" fontId="35" fillId="50" borderId="19">
      <alignment horizontal="left" vertical="top" wrapText="1"/>
      <protection/>
    </xf>
    <xf numFmtId="0" fontId="35" fillId="50" borderId="20">
      <alignment horizontal="left" vertical="top"/>
      <protection/>
    </xf>
    <xf numFmtId="0" fontId="70" fillId="56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18" fillId="45" borderId="0">
      <alignment horizontal="center"/>
      <protection/>
    </xf>
    <xf numFmtId="0" fontId="11" fillId="0" borderId="0" applyNumberFormat="0" applyFill="0" applyBorder="0" applyAlignment="0" applyProtection="0"/>
    <xf numFmtId="0" fontId="37" fillId="45" borderId="0">
      <alignment/>
      <protection/>
    </xf>
    <xf numFmtId="0" fontId="5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22" applyNumberFormat="0" applyFill="0" applyAlignment="0" applyProtection="0"/>
    <xf numFmtId="0" fontId="73" fillId="0" borderId="23" applyNumberFormat="0" applyFill="0" applyAlignment="0" applyProtection="0"/>
    <xf numFmtId="0" fontId="74" fillId="0" borderId="24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2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7" fillId="57" borderId="26" applyNumberFormat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6" fillId="13" borderId="0" xfId="0" applyNumberFormat="1" applyFont="1" applyFill="1" applyBorder="1" applyAlignment="1">
      <alignment/>
    </xf>
    <xf numFmtId="0" fontId="0" fillId="0" borderId="28" xfId="0" applyBorder="1" applyAlignment="1">
      <alignment horizontal="left" indent="1"/>
    </xf>
    <xf numFmtId="0" fontId="6" fillId="13" borderId="27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13" borderId="27" xfId="0" applyFont="1" applyFill="1" applyBorder="1" applyAlignment="1">
      <alignment/>
    </xf>
    <xf numFmtId="0" fontId="6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6" fillId="0" borderId="13" xfId="0" applyFont="1" applyBorder="1" applyAlignment="1">
      <alignment horizontal="right" wrapText="1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6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0" xfId="0" applyFont="1" applyAlignment="1">
      <alignment horizontal="right" wrapText="1"/>
    </xf>
    <xf numFmtId="170" fontId="6" fillId="0" borderId="0" xfId="0" applyNumberFormat="1" applyFont="1" applyAlignment="1">
      <alignment/>
    </xf>
    <xf numFmtId="170" fontId="0" fillId="1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0" fontId="0" fillId="19" borderId="0" xfId="0" applyNumberFormat="1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0" fillId="0" borderId="0" xfId="131">
      <alignment/>
      <protection/>
    </xf>
    <xf numFmtId="0" fontId="6" fillId="0" borderId="0" xfId="131" applyFont="1">
      <alignment/>
      <protection/>
    </xf>
    <xf numFmtId="0" fontId="64" fillId="0" borderId="30" xfId="131" applyFont="1" applyBorder="1">
      <alignment/>
      <protection/>
    </xf>
    <xf numFmtId="170" fontId="6" fillId="0" borderId="30" xfId="131" applyNumberFormat="1" applyFont="1" applyBorder="1" applyAlignment="1">
      <alignment horizontal="right"/>
      <protection/>
    </xf>
    <xf numFmtId="170" fontId="0" fillId="0" borderId="0" xfId="131" applyNumberFormat="1" applyAlignment="1">
      <alignment horizontal="right"/>
      <protection/>
    </xf>
    <xf numFmtId="0" fontId="64" fillId="0" borderId="0" xfId="131" applyFont="1">
      <alignment/>
      <protection/>
    </xf>
    <xf numFmtId="170" fontId="6" fillId="0" borderId="0" xfId="131" applyNumberFormat="1" applyFont="1" applyAlignment="1">
      <alignment horizontal="right"/>
      <protection/>
    </xf>
    <xf numFmtId="0" fontId="13" fillId="0" borderId="0" xfId="131" applyFont="1" applyAlignment="1">
      <alignment horizontal="left" indent="1"/>
      <protection/>
    </xf>
    <xf numFmtId="170" fontId="13" fillId="0" borderId="0" xfId="131" applyNumberFormat="1" applyFont="1" applyAlignment="1">
      <alignment horizontal="right"/>
      <protection/>
    </xf>
    <xf numFmtId="0" fontId="0" fillId="0" borderId="0" xfId="131" applyFont="1">
      <alignment/>
      <protection/>
    </xf>
    <xf numFmtId="0" fontId="6" fillId="0" borderId="13" xfId="0" applyFont="1" applyBorder="1" applyAlignment="1">
      <alignment horizontal="right" wrapText="1"/>
    </xf>
    <xf numFmtId="0" fontId="0" fillId="13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13" borderId="0" xfId="0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31" xfId="0" applyNumberFormat="1" applyFont="1" applyFill="1" applyBorder="1" applyAlignment="1">
      <alignment horizontal="right"/>
    </xf>
    <xf numFmtId="172" fontId="0" fillId="19" borderId="31" xfId="0" applyNumberFormat="1" applyFont="1" applyFill="1" applyBorder="1" applyAlignment="1">
      <alignment horizontal="right"/>
    </xf>
    <xf numFmtId="172" fontId="0" fillId="19" borderId="0" xfId="0" applyNumberFormat="1" applyFont="1" applyFill="1" applyAlignment="1">
      <alignment horizontal="right"/>
    </xf>
    <xf numFmtId="170" fontId="0" fillId="0" borderId="0" xfId="0" applyNumberFormat="1" applyAlignment="1">
      <alignment/>
    </xf>
    <xf numFmtId="174" fontId="0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right"/>
    </xf>
    <xf numFmtId="172" fontId="6" fillId="0" borderId="30" xfId="0" applyNumberFormat="1" applyFont="1" applyFill="1" applyBorder="1" applyAlignment="1">
      <alignment horizontal="right"/>
    </xf>
    <xf numFmtId="174" fontId="6" fillId="0" borderId="0" xfId="0" applyNumberFormat="1" applyFont="1" applyFill="1" applyAlignment="1">
      <alignment horizontal="right"/>
    </xf>
    <xf numFmtId="174" fontId="6" fillId="0" borderId="30" xfId="0" applyNumberFormat="1" applyFont="1" applyFill="1" applyBorder="1" applyAlignment="1">
      <alignment horizontal="right"/>
    </xf>
    <xf numFmtId="172" fontId="13" fillId="0" borderId="0" xfId="0" applyNumberFormat="1" applyFont="1" applyFill="1" applyAlignment="1">
      <alignment horizontal="right"/>
    </xf>
    <xf numFmtId="175" fontId="6" fillId="0" borderId="27" xfId="0" applyNumberFormat="1" applyFont="1" applyFill="1" applyBorder="1" applyAlignment="1">
      <alignment horizontal="right"/>
    </xf>
    <xf numFmtId="0" fontId="64" fillId="0" borderId="0" xfId="131" applyFont="1" applyFill="1" applyBorder="1">
      <alignment/>
      <protection/>
    </xf>
    <xf numFmtId="1" fontId="6" fillId="0" borderId="0" xfId="131" applyNumberFormat="1" applyFont="1" applyFill="1">
      <alignment/>
      <protection/>
    </xf>
    <xf numFmtId="0" fontId="78" fillId="0" borderId="0" xfId="131" applyFont="1" applyFill="1">
      <alignment/>
      <protection/>
    </xf>
    <xf numFmtId="175" fontId="78" fillId="0" borderId="32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79" fillId="0" borderId="0" xfId="94" applyFont="1" applyAlignment="1">
      <alignment horizontal="right"/>
    </xf>
    <xf numFmtId="0" fontId="5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3" fillId="0" borderId="0" xfId="131" applyFont="1" applyFill="1" applyAlignment="1">
      <alignment wrapText="1"/>
      <protection/>
    </xf>
    <xf numFmtId="0" fontId="0" fillId="0" borderId="0" xfId="131" applyFill="1" applyAlignment="1">
      <alignment/>
      <protection/>
    </xf>
    <xf numFmtId="0" fontId="0" fillId="0" borderId="0" xfId="131" applyFont="1" applyAlignment="1">
      <alignment/>
      <protection/>
    </xf>
    <xf numFmtId="0" fontId="0" fillId="0" borderId="0" xfId="131" applyAlignment="1">
      <alignment/>
      <protection/>
    </xf>
    <xf numFmtId="0" fontId="0" fillId="0" borderId="0" xfId="131" applyFont="1" applyAlignment="1">
      <alignment wrapText="1"/>
      <protection/>
    </xf>
    <xf numFmtId="0" fontId="0" fillId="0" borderId="0" xfId="131" applyAlignment="1">
      <alignment wrapText="1"/>
      <protection/>
    </xf>
    <xf numFmtId="0" fontId="4" fillId="0" borderId="0" xfId="131" applyFont="1" applyBorder="1" applyAlignment="1">
      <alignment horizontal="right"/>
      <protection/>
    </xf>
    <xf numFmtId="0" fontId="0" fillId="0" borderId="0" xfId="131" applyBorder="1" applyAlignment="1">
      <alignment/>
      <protection/>
    </xf>
    <xf numFmtId="0" fontId="6" fillId="0" borderId="0" xfId="131" applyFont="1" applyAlignment="1">
      <alignment horizontal="center"/>
      <protection/>
    </xf>
  </cellXfs>
  <cellStyles count="13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Followed Hyperlink" xfId="66"/>
    <cellStyle name="bin" xfId="67"/>
    <cellStyle name="bin 2" xfId="68"/>
    <cellStyle name="Calculation" xfId="69"/>
    <cellStyle name="cell" xfId="70"/>
    <cellStyle name="cell 2" xfId="71"/>
    <cellStyle name="Check Cell" xfId="72"/>
    <cellStyle name="Col&amp;RowHeadings" xfId="73"/>
    <cellStyle name="ColCodes" xfId="74"/>
    <cellStyle name="ColTitles" xfId="75"/>
    <cellStyle name="column" xfId="76"/>
    <cellStyle name="Comma 2" xfId="77"/>
    <cellStyle name="Comma 2 2" xfId="78"/>
    <cellStyle name="DataEntryCells" xfId="79"/>
    <cellStyle name="Comma [0]" xfId="80"/>
    <cellStyle name="Eingabe" xfId="81"/>
    <cellStyle name="Ergebnis" xfId="82"/>
    <cellStyle name="Erklärender Text" xfId="83"/>
    <cellStyle name="Explanatory Text" xfId="84"/>
    <cellStyle name="formula" xfId="85"/>
    <cellStyle name="gap" xfId="86"/>
    <cellStyle name="Good" xfId="87"/>
    <cellStyle name="GreyBackground" xfId="88"/>
    <cellStyle name="Gut" xfId="89"/>
    <cellStyle name="Heading 1" xfId="90"/>
    <cellStyle name="Heading 2" xfId="91"/>
    <cellStyle name="Heading 3" xfId="92"/>
    <cellStyle name="Heading 4" xfId="93"/>
    <cellStyle name="Hyperlink" xfId="94"/>
    <cellStyle name="Input" xfId="95"/>
    <cellStyle name="ISC" xfId="96"/>
    <cellStyle name="Comma" xfId="97"/>
    <cellStyle name="Komma 2" xfId="98"/>
    <cellStyle name="level1a" xfId="99"/>
    <cellStyle name="level1a 2" xfId="100"/>
    <cellStyle name="level2" xfId="101"/>
    <cellStyle name="level2a" xfId="102"/>
    <cellStyle name="level3" xfId="103"/>
    <cellStyle name="level3 2" xfId="104"/>
    <cellStyle name="Linked Cell" xfId="105"/>
    <cellStyle name="Migliaia (0)_conti99" xfId="106"/>
    <cellStyle name="Neutral" xfId="107"/>
    <cellStyle name="Neutral 2" xfId="108"/>
    <cellStyle name="Normal 2" xfId="109"/>
    <cellStyle name="Normal 2 2" xfId="110"/>
    <cellStyle name="Normal 2 2 2" xfId="111"/>
    <cellStyle name="Normal 2 3" xfId="112"/>
    <cellStyle name="Normal 2 4" xfId="113"/>
    <cellStyle name="Normal 2 5" xfId="114"/>
    <cellStyle name="Normal 2_AUG_TabChap2" xfId="115"/>
    <cellStyle name="Normal 3" xfId="116"/>
    <cellStyle name="Normal 3 2" xfId="117"/>
    <cellStyle name="Note" xfId="118"/>
    <cellStyle name="Note 2" xfId="119"/>
    <cellStyle name="Notiz" xfId="120"/>
    <cellStyle name="Output" xfId="121"/>
    <cellStyle name="Percent" xfId="122"/>
    <cellStyle name="row" xfId="123"/>
    <cellStyle name="row 2" xfId="124"/>
    <cellStyle name="RowCodes" xfId="125"/>
    <cellStyle name="Row-Col Headings" xfId="126"/>
    <cellStyle name="RowTitles_CENTRAL_GOVT" xfId="127"/>
    <cellStyle name="RowTitles-Col2" xfId="128"/>
    <cellStyle name="RowTitles-Detail" xfId="129"/>
    <cellStyle name="Schlecht" xfId="130"/>
    <cellStyle name="Standard 2" xfId="131"/>
    <cellStyle name="Standard 3" xfId="132"/>
    <cellStyle name="temp" xfId="133"/>
    <cellStyle name="Title" xfId="134"/>
    <cellStyle name="title1" xfId="135"/>
    <cellStyle name="Total" xfId="136"/>
    <cellStyle name="Überschrift" xfId="137"/>
    <cellStyle name="Überschrift 1" xfId="138"/>
    <cellStyle name="Überschrift 2" xfId="139"/>
    <cellStyle name="Überschrift 3" xfId="140"/>
    <cellStyle name="Überschrift 4" xfId="141"/>
    <cellStyle name="Verknüpfte Zelle" xfId="142"/>
    <cellStyle name="Currency" xfId="143"/>
    <cellStyle name="Currency [0]" xfId="144"/>
    <cellStyle name="Warnender Text" xfId="145"/>
    <cellStyle name="Warning Text" xfId="146"/>
    <cellStyle name="Warning Text 2" xfId="147"/>
    <cellStyle name="Zelle überprüfen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304800</xdr:colOff>
      <xdr:row>1</xdr:row>
      <xdr:rowOff>152400</xdr:rowOff>
    </xdr:from>
    <xdr:to>
      <xdr:col>15</xdr:col>
      <xdr:colOff>504825</xdr:colOff>
      <xdr:row>2</xdr:row>
      <xdr:rowOff>152400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429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285750</xdr:colOff>
      <xdr:row>1</xdr:row>
      <xdr:rowOff>0</xdr:rowOff>
    </xdr:from>
    <xdr:to>
      <xdr:col>18</xdr:col>
      <xdr:colOff>485775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19050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590550</xdr:colOff>
      <xdr:row>1</xdr:row>
      <xdr:rowOff>0</xdr:rowOff>
    </xdr:from>
    <xdr:to>
      <xdr:col>8</xdr:col>
      <xdr:colOff>790575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9050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266700</xdr:colOff>
      <xdr:row>1</xdr:row>
      <xdr:rowOff>0</xdr:rowOff>
    </xdr:from>
    <xdr:to>
      <xdr:col>11</xdr:col>
      <xdr:colOff>466725</xdr:colOff>
      <xdr:row>2</xdr:row>
      <xdr:rowOff>9525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27622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B8"/>
  <sheetViews>
    <sheetView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69.57421875" style="0" customWidth="1"/>
  </cols>
  <sheetData>
    <row r="1" ht="24">
      <c r="A1" s="3" t="s">
        <v>14</v>
      </c>
    </row>
    <row r="3" ht="12.75">
      <c r="A3" s="83" t="str">
        <f>Tab_6_1_1!A1</f>
        <v>6.1 Übertritte</v>
      </c>
    </row>
    <row r="4" spans="1:2" ht="12.75">
      <c r="A4" s="84" t="str">
        <f>Tab_6_1_1!A2</f>
        <v>Übertritte von der Primarstufe in die Sekundarstufe I</v>
      </c>
      <c r="B4" s="85" t="s">
        <v>72</v>
      </c>
    </row>
    <row r="5" spans="1:2" ht="12.75">
      <c r="A5" s="84" t="str">
        <f>Tab_6_1_2!A1</f>
        <v>Übertritte innerhalb der Sekundarstufe I</v>
      </c>
      <c r="B5" s="85" t="s">
        <v>73</v>
      </c>
    </row>
    <row r="6" spans="1:2" ht="12.75">
      <c r="A6" s="84" t="str">
        <f>Tab_6_1_3!A1</f>
        <v>Pflichtschulabgänger (inkl. Freiwilliges 10. Schuljahr) - Berufliche Ausbildung und Weiterbildung</v>
      </c>
      <c r="B6" s="85" t="s">
        <v>74</v>
      </c>
    </row>
    <row r="7" spans="1:2" ht="12.75">
      <c r="A7" s="84" t="str">
        <f>Tab_6_1_4!A1</f>
        <v>Schulbesuchsquote und Anzahl (N) der 16- bis 26-jährigen Bevölkerung in Liechtenstein</v>
      </c>
      <c r="B7" s="85" t="s">
        <v>75</v>
      </c>
    </row>
    <row r="8" ht="12.75">
      <c r="B8" s="85"/>
    </row>
  </sheetData>
  <sheetProtection/>
  <hyperlinks>
    <hyperlink ref="B4" location="Tab_6_1_1!A1" display="Tab_6_1_1"/>
    <hyperlink ref="B5:B7" location="Tab_6_1_1!A1" display="Tab_6_1_1"/>
    <hyperlink ref="B5" location="Tab_6_1_2!A1" display="Tab_6_1_2"/>
    <hyperlink ref="B6" location="Tab_6_1_3!A1" display="Tab_6_1_3"/>
    <hyperlink ref="B7" location="Tab_6_1_4!A1" display="Tab_6_1_4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5"/>
  <sheetViews>
    <sheetView zoomScalePageLayoutView="0" workbookViewId="0" topLeftCell="A1">
      <selection activeCell="P18" sqref="P18"/>
    </sheetView>
  </sheetViews>
  <sheetFormatPr defaultColWidth="11.421875" defaultRowHeight="12.75"/>
  <cols>
    <col min="2" max="16" width="7.8515625" style="0" customWidth="1"/>
  </cols>
  <sheetData>
    <row r="1" spans="1:16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.75">
      <c r="A2" s="97" t="s">
        <v>0</v>
      </c>
      <c r="B2" s="97"/>
      <c r="C2" s="97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2.75">
      <c r="A3" s="92" t="s">
        <v>65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4:16" ht="12.75">
      <c r="N4" s="88" t="s">
        <v>23</v>
      </c>
      <c r="O4" s="89"/>
      <c r="P4" s="89"/>
    </row>
    <row r="5" spans="2:16" ht="12.75">
      <c r="B5" s="86" t="s">
        <v>4</v>
      </c>
      <c r="C5" s="87"/>
      <c r="D5" s="87"/>
      <c r="E5" s="90" t="s">
        <v>27</v>
      </c>
      <c r="F5" s="86" t="s">
        <v>5</v>
      </c>
      <c r="G5" s="87"/>
      <c r="H5" s="87"/>
      <c r="I5" s="34"/>
      <c r="J5" s="86" t="s">
        <v>39</v>
      </c>
      <c r="K5" s="87"/>
      <c r="L5" s="87"/>
      <c r="M5" s="34"/>
      <c r="N5" s="86" t="s">
        <v>6</v>
      </c>
      <c r="O5" s="87"/>
      <c r="P5" s="87"/>
    </row>
    <row r="6" spans="1:16" ht="12.75">
      <c r="A6" s="2"/>
      <c r="B6" s="82" t="s">
        <v>3</v>
      </c>
      <c r="C6" s="19" t="s">
        <v>9</v>
      </c>
      <c r="D6" s="19" t="s">
        <v>10</v>
      </c>
      <c r="E6" s="91"/>
      <c r="F6" s="82" t="s">
        <v>3</v>
      </c>
      <c r="G6" s="19" t="s">
        <v>9</v>
      </c>
      <c r="H6" s="19" t="s">
        <v>10</v>
      </c>
      <c r="I6" s="19"/>
      <c r="J6" s="82" t="s">
        <v>3</v>
      </c>
      <c r="K6" s="19" t="s">
        <v>9</v>
      </c>
      <c r="L6" s="19" t="s">
        <v>10</v>
      </c>
      <c r="M6" s="19"/>
      <c r="N6" s="82" t="s">
        <v>3</v>
      </c>
      <c r="O6" s="19" t="s">
        <v>9</v>
      </c>
      <c r="P6" s="19" t="s">
        <v>10</v>
      </c>
    </row>
    <row r="7" spans="1:16" ht="19.5" customHeight="1">
      <c r="A7" s="33" t="s">
        <v>3</v>
      </c>
      <c r="B7" s="4">
        <v>382</v>
      </c>
      <c r="C7" s="4">
        <f>G7+K7+O7</f>
        <v>190</v>
      </c>
      <c r="D7" s="4">
        <f>H7+L7+P7</f>
        <v>192</v>
      </c>
      <c r="E7" s="4"/>
      <c r="F7" s="14">
        <v>91</v>
      </c>
      <c r="G7" s="4">
        <v>46</v>
      </c>
      <c r="H7" s="4">
        <v>45</v>
      </c>
      <c r="I7" s="4"/>
      <c r="J7" s="14">
        <v>197</v>
      </c>
      <c r="K7" s="4">
        <v>98</v>
      </c>
      <c r="L7" s="4">
        <v>99</v>
      </c>
      <c r="M7" s="4"/>
      <c r="N7" s="14">
        <v>94</v>
      </c>
      <c r="O7" s="4">
        <v>46</v>
      </c>
      <c r="P7" s="4">
        <v>48</v>
      </c>
    </row>
    <row r="8" spans="1:16" s="6" customFormat="1" ht="12.75">
      <c r="A8" s="1" t="s">
        <v>17</v>
      </c>
      <c r="B8" s="6">
        <v>100</v>
      </c>
      <c r="C8" s="47"/>
      <c r="D8" s="47"/>
      <c r="E8" s="43"/>
      <c r="F8" s="12">
        <f>100/$B$7*F7</f>
        <v>23.82198952879581</v>
      </c>
      <c r="G8" s="44"/>
      <c r="H8" s="44"/>
      <c r="I8" s="44"/>
      <c r="J8" s="12">
        <f>100/$B$7*J7</f>
        <v>51.57068062827225</v>
      </c>
      <c r="K8" s="44"/>
      <c r="L8" s="44"/>
      <c r="M8" s="44"/>
      <c r="N8" s="12">
        <f>100/$B$7*N7</f>
        <v>24.607329842931936</v>
      </c>
      <c r="O8" s="7"/>
      <c r="P8" s="7"/>
    </row>
    <row r="9" spans="1:16" ht="16.5" customHeight="1">
      <c r="A9" s="13" t="s">
        <v>1</v>
      </c>
      <c r="B9" s="5">
        <f>F9+J9+N9</f>
        <v>239</v>
      </c>
      <c r="C9" s="5">
        <f>G9+K9+O9</f>
        <v>122</v>
      </c>
      <c r="D9" s="5">
        <f>H9+L9+P9</f>
        <v>117</v>
      </c>
      <c r="E9" s="5"/>
      <c r="F9" s="63">
        <f>11+8+2+11+14+3</f>
        <v>49</v>
      </c>
      <c r="G9" s="64">
        <f>6+3+1+6+8+1</f>
        <v>25</v>
      </c>
      <c r="H9" s="64">
        <f>5+5+1+5+6+2</f>
        <v>24</v>
      </c>
      <c r="I9" s="64"/>
      <c r="J9" s="63">
        <f>38+26+16+17+34+1</f>
        <v>132</v>
      </c>
      <c r="K9" s="64">
        <f>19+13+10+9+18+1</f>
        <v>70</v>
      </c>
      <c r="L9" s="64">
        <f>19+13+6+8+16+0</f>
        <v>62</v>
      </c>
      <c r="M9" s="64"/>
      <c r="N9" s="63">
        <f>7+17+9+9+13+3</f>
        <v>58</v>
      </c>
      <c r="O9" s="5">
        <f>3+9+3+6+6+0</f>
        <v>27</v>
      </c>
      <c r="P9" s="5">
        <f>4+8+6+3+7+3</f>
        <v>31</v>
      </c>
    </row>
    <row r="10" spans="1:16" ht="12.75">
      <c r="A10" s="18" t="s">
        <v>17</v>
      </c>
      <c r="B10" s="8">
        <v>100</v>
      </c>
      <c r="C10" s="47"/>
      <c r="D10" s="47"/>
      <c r="E10" s="9"/>
      <c r="F10" s="48">
        <f>100/$B$9*F9</f>
        <v>20.502092050209203</v>
      </c>
      <c r="G10" s="49"/>
      <c r="H10" s="49"/>
      <c r="I10" s="49"/>
      <c r="J10" s="48">
        <f>100/$B$9*J9</f>
        <v>55.230125523012546</v>
      </c>
      <c r="K10" s="49"/>
      <c r="L10" s="49"/>
      <c r="M10" s="49"/>
      <c r="N10" s="48">
        <f>100/$B$9*N9</f>
        <v>24.26778242677824</v>
      </c>
      <c r="O10" s="9"/>
      <c r="P10" s="9"/>
    </row>
    <row r="11" spans="1:16" ht="12.75">
      <c r="A11" s="18" t="s">
        <v>2</v>
      </c>
      <c r="B11" s="2">
        <f>F11+J11+N11</f>
        <v>143</v>
      </c>
      <c r="C11" s="2">
        <f>G11+K11+O11</f>
        <v>68</v>
      </c>
      <c r="D11" s="2">
        <f>H11+L11+P11</f>
        <v>75</v>
      </c>
      <c r="F11" s="65">
        <f>13+4+6+2+6+3+8</f>
        <v>42</v>
      </c>
      <c r="G11" s="20">
        <f>8+2+0+1+5+1+4</f>
        <v>21</v>
      </c>
      <c r="H11" s="20">
        <f>5+2+6+1+1+2+4</f>
        <v>21</v>
      </c>
      <c r="I11" s="20"/>
      <c r="J11" s="65">
        <f>13+6+20+4+6+2+14</f>
        <v>65</v>
      </c>
      <c r="K11" s="20">
        <f>5+2+9+2+4+0+6</f>
        <v>28</v>
      </c>
      <c r="L11" s="20">
        <f>8+4+11+2+2+2+8</f>
        <v>37</v>
      </c>
      <c r="M11" s="20"/>
      <c r="N11" s="65">
        <f>8+3+12+0+4+3+6</f>
        <v>36</v>
      </c>
      <c r="O11">
        <f>4+1+7+0+3+2+2</f>
        <v>19</v>
      </c>
      <c r="P11">
        <f>4+2+5+1+1+4</f>
        <v>17</v>
      </c>
    </row>
    <row r="12" spans="1:16" ht="12.75">
      <c r="A12" s="18" t="s">
        <v>17</v>
      </c>
      <c r="B12" s="10">
        <v>100</v>
      </c>
      <c r="C12" s="11"/>
      <c r="D12" s="11"/>
      <c r="E12" s="11"/>
      <c r="F12" s="48">
        <f>100/$B$11*F11</f>
        <v>29.37062937062937</v>
      </c>
      <c r="G12" s="49"/>
      <c r="H12" s="49"/>
      <c r="I12" s="49"/>
      <c r="J12" s="48">
        <f>100/$B$11*J11</f>
        <v>45.45454545454545</v>
      </c>
      <c r="K12" s="49"/>
      <c r="L12" s="49"/>
      <c r="M12" s="49"/>
      <c r="N12" s="48">
        <f>100/$B$11*N11</f>
        <v>25.174825174825173</v>
      </c>
      <c r="O12" s="11"/>
      <c r="P12" s="11"/>
    </row>
    <row r="14" spans="1:16" ht="12.75">
      <c r="A14" s="93" t="s">
        <v>25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1:16" ht="12.75">
      <c r="A15" s="94" t="s">
        <v>66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</row>
  </sheetData>
  <sheetProtection/>
  <mergeCells count="11">
    <mergeCell ref="A1:P1"/>
    <mergeCell ref="A2:P2"/>
    <mergeCell ref="B5:D5"/>
    <mergeCell ref="F5:H5"/>
    <mergeCell ref="J5:L5"/>
    <mergeCell ref="N5:P5"/>
    <mergeCell ref="N4:P4"/>
    <mergeCell ref="E5:E6"/>
    <mergeCell ref="A3:P3"/>
    <mergeCell ref="A14:P14"/>
    <mergeCell ref="A15:P15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1"/>
  <sheetViews>
    <sheetView zoomScalePageLayoutView="0" workbookViewId="0" topLeftCell="A1">
      <selection activeCell="T2" sqref="T2"/>
    </sheetView>
  </sheetViews>
  <sheetFormatPr defaultColWidth="11.421875" defaultRowHeight="12.75"/>
  <cols>
    <col min="1" max="1" width="5.8515625" style="0" customWidth="1"/>
    <col min="2" max="2" width="19.140625" style="0" bestFit="1" customWidth="1"/>
    <col min="3" max="3" width="9.8515625" style="0" customWidth="1"/>
    <col min="4" max="4" width="3.8515625" style="0" customWidth="1"/>
    <col min="5" max="7" width="7.421875" style="0" customWidth="1"/>
    <col min="8" max="8" width="4.7109375" style="0" customWidth="1"/>
    <col min="9" max="11" width="7.421875" style="0" customWidth="1"/>
    <col min="12" max="12" width="4.7109375" style="0" customWidth="1"/>
    <col min="13" max="15" width="7.421875" style="0" customWidth="1"/>
    <col min="16" max="16" width="4.7109375" style="0" customWidth="1"/>
    <col min="17" max="19" width="7.421875" style="0" customWidth="1"/>
  </cols>
  <sheetData>
    <row r="1" spans="1:19" ht="15">
      <c r="A1" s="97" t="s">
        <v>16</v>
      </c>
      <c r="B1" s="97"/>
      <c r="C1" s="97"/>
      <c r="D1" s="97"/>
      <c r="E1" s="97"/>
      <c r="F1" s="97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.75">
      <c r="A2" s="92" t="s">
        <v>63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01" t="s">
        <v>24</v>
      </c>
      <c r="P3" s="101"/>
      <c r="Q3" s="102"/>
      <c r="R3" s="102"/>
      <c r="S3" s="102"/>
    </row>
    <row r="4" spans="1:19" ht="26.25">
      <c r="A4" s="15"/>
      <c r="B4" s="62" t="s">
        <v>62</v>
      </c>
      <c r="C4" s="35" t="s">
        <v>18</v>
      </c>
      <c r="D4" s="36"/>
      <c r="E4" s="100" t="s">
        <v>13</v>
      </c>
      <c r="F4" s="100"/>
      <c r="G4" s="100"/>
      <c r="H4" s="100"/>
      <c r="I4" s="100"/>
      <c r="J4" s="100"/>
      <c r="K4" s="100"/>
      <c r="L4" s="37"/>
      <c r="M4" s="100" t="s">
        <v>12</v>
      </c>
      <c r="N4" s="100"/>
      <c r="O4" s="100"/>
      <c r="P4" s="100"/>
      <c r="Q4" s="100"/>
      <c r="R4" s="100"/>
      <c r="S4" s="100"/>
    </row>
    <row r="5" spans="1:19" ht="37.5" customHeight="1">
      <c r="A5" s="22"/>
      <c r="B5" s="38"/>
      <c r="C5" s="38"/>
      <c r="D5" s="39"/>
      <c r="E5" s="98" t="s">
        <v>28</v>
      </c>
      <c r="F5" s="99"/>
      <c r="G5" s="99"/>
      <c r="H5" s="40"/>
      <c r="I5" s="98" t="s">
        <v>29</v>
      </c>
      <c r="J5" s="99"/>
      <c r="K5" s="99"/>
      <c r="L5" s="40"/>
      <c r="M5" s="98" t="s">
        <v>30</v>
      </c>
      <c r="N5" s="99"/>
      <c r="O5" s="99"/>
      <c r="P5" s="40"/>
      <c r="Q5" s="98" t="s">
        <v>31</v>
      </c>
      <c r="R5" s="99"/>
      <c r="S5" s="99"/>
    </row>
    <row r="6" spans="1:19" ht="12.75">
      <c r="A6" s="23"/>
      <c r="B6" s="24"/>
      <c r="C6" s="24"/>
      <c r="D6" s="25"/>
      <c r="E6" s="26" t="s">
        <v>3</v>
      </c>
      <c r="F6" s="24" t="s">
        <v>9</v>
      </c>
      <c r="G6" s="24" t="s">
        <v>10</v>
      </c>
      <c r="H6" s="25"/>
      <c r="I6" s="26" t="s">
        <v>3</v>
      </c>
      <c r="J6" s="24" t="s">
        <v>9</v>
      </c>
      <c r="K6" s="24" t="s">
        <v>10</v>
      </c>
      <c r="L6" s="25"/>
      <c r="M6" s="26" t="s">
        <v>3</v>
      </c>
      <c r="N6" s="24" t="s">
        <v>9</v>
      </c>
      <c r="O6" s="24" t="s">
        <v>10</v>
      </c>
      <c r="P6" s="25"/>
      <c r="Q6" s="26" t="s">
        <v>3</v>
      </c>
      <c r="R6" s="24" t="s">
        <v>9</v>
      </c>
      <c r="S6" s="24" t="s">
        <v>10</v>
      </c>
    </row>
    <row r="7" spans="1:19" ht="12.75">
      <c r="A7" s="27" t="s">
        <v>3</v>
      </c>
      <c r="B7" s="45">
        <f>1455-28</f>
        <v>1427</v>
      </c>
      <c r="C7" s="28">
        <v>75</v>
      </c>
      <c r="D7" s="28"/>
      <c r="E7" s="29">
        <v>6</v>
      </c>
      <c r="F7" s="28">
        <v>2</v>
      </c>
      <c r="G7" s="28">
        <v>4</v>
      </c>
      <c r="H7" s="28"/>
      <c r="I7" s="29">
        <v>42</v>
      </c>
      <c r="J7" s="28">
        <v>15</v>
      </c>
      <c r="K7" s="28">
        <v>27</v>
      </c>
      <c r="L7" s="28"/>
      <c r="M7" s="29">
        <v>20</v>
      </c>
      <c r="N7" s="28">
        <v>16</v>
      </c>
      <c r="O7" s="28">
        <v>4</v>
      </c>
      <c r="P7" s="28"/>
      <c r="Q7" s="29">
        <v>7</v>
      </c>
      <c r="R7" s="28">
        <v>4</v>
      </c>
      <c r="S7" s="28">
        <v>3</v>
      </c>
    </row>
    <row r="8" spans="1:19" ht="12.75">
      <c r="A8" s="30" t="s">
        <v>17</v>
      </c>
      <c r="B8" s="30">
        <v>100</v>
      </c>
      <c r="C8" s="31">
        <f>100/$B$7*C7</f>
        <v>5.255781359495445</v>
      </c>
      <c r="D8" s="31"/>
      <c r="E8" s="50">
        <f>100/$B$7*E7</f>
        <v>0.4204625087596356</v>
      </c>
      <c r="F8" s="31">
        <f>100/$B$7*F7</f>
        <v>0.1401541695865452</v>
      </c>
      <c r="G8" s="31">
        <f>100/$B$7*G7</f>
        <v>0.2803083391730904</v>
      </c>
      <c r="H8" s="31"/>
      <c r="I8" s="50">
        <f>100/$B$7*I7</f>
        <v>2.9432375613174493</v>
      </c>
      <c r="J8" s="31">
        <f>100/$B$7*J7</f>
        <v>1.051156271899089</v>
      </c>
      <c r="K8" s="31">
        <f>100/$B$7*K7</f>
        <v>1.89208128941836</v>
      </c>
      <c r="L8" s="31"/>
      <c r="M8" s="50">
        <f>100/$B$7*M7</f>
        <v>1.4015416958654519</v>
      </c>
      <c r="N8" s="31">
        <f>100/$B$7*N7</f>
        <v>1.1212333566923616</v>
      </c>
      <c r="O8" s="31">
        <f>100/$B$7*O7</f>
        <v>0.2803083391730904</v>
      </c>
      <c r="P8" s="31"/>
      <c r="Q8" s="50">
        <f>100/$B$7*Q7</f>
        <v>0.4905395935529082</v>
      </c>
      <c r="R8" s="31">
        <f>100/$B$7*R7</f>
        <v>0.2803083391730904</v>
      </c>
      <c r="S8" s="31">
        <f>100/$B$7*S7</f>
        <v>0.2102312543798178</v>
      </c>
    </row>
    <row r="9" spans="1:19" ht="12.75">
      <c r="A9" s="22"/>
      <c r="B9" s="22"/>
      <c r="C9" s="22"/>
      <c r="D9" s="2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2.75">
      <c r="A10" s="93" t="s">
        <v>25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1" spans="1:19" ht="12.75">
      <c r="A11" s="103" t="s">
        <v>64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</row>
  </sheetData>
  <sheetProtection/>
  <mergeCells count="11">
    <mergeCell ref="A10:S10"/>
    <mergeCell ref="O3:S3"/>
    <mergeCell ref="A2:S2"/>
    <mergeCell ref="A11:S11"/>
    <mergeCell ref="A1:S1"/>
    <mergeCell ref="I5:K5"/>
    <mergeCell ref="Q5:S5"/>
    <mergeCell ref="M4:S4"/>
    <mergeCell ref="E4:K4"/>
    <mergeCell ref="E5:G5"/>
    <mergeCell ref="M5:O5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4"/>
  <sheetViews>
    <sheetView zoomScalePageLayoutView="0" workbookViewId="0" topLeftCell="A1">
      <selection activeCell="J2" sqref="J2"/>
    </sheetView>
  </sheetViews>
  <sheetFormatPr defaultColWidth="11.421875" defaultRowHeight="12.75"/>
  <cols>
    <col min="1" max="1" width="33.7109375" style="0" customWidth="1"/>
    <col min="2" max="2" width="7.8515625" style="0" bestFit="1" customWidth="1"/>
    <col min="3" max="3" width="11.8515625" style="0" customWidth="1"/>
    <col min="4" max="4" width="13.28125" style="0" customWidth="1"/>
    <col min="5" max="5" width="11.140625" style="0" customWidth="1"/>
    <col min="6" max="6" width="15.421875" style="0" customWidth="1"/>
    <col min="7" max="7" width="14.00390625" style="0" customWidth="1"/>
    <col min="8" max="8" width="11.8515625" style="0" customWidth="1"/>
    <col min="9" max="9" width="12.00390625" style="0" customWidth="1"/>
  </cols>
  <sheetData>
    <row r="1" spans="1:9" ht="15">
      <c r="A1" s="105" t="s">
        <v>19</v>
      </c>
      <c r="B1" s="106"/>
      <c r="C1" s="106"/>
      <c r="D1" s="106"/>
      <c r="E1" s="106"/>
      <c r="F1" s="106"/>
      <c r="G1" s="107"/>
      <c r="H1" s="107"/>
      <c r="I1" s="107"/>
    </row>
    <row r="2" spans="1:9" ht="12.75">
      <c r="A2" s="92" t="s">
        <v>63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20"/>
      <c r="B3" s="20"/>
      <c r="C3" s="20"/>
      <c r="D3" s="20"/>
      <c r="E3" s="20"/>
      <c r="F3" s="20"/>
      <c r="G3" s="20"/>
      <c r="H3" s="101" t="s">
        <v>26</v>
      </c>
      <c r="I3" s="102"/>
    </row>
    <row r="4" spans="1:9" ht="66">
      <c r="A4" s="42"/>
      <c r="B4" s="16" t="s">
        <v>3</v>
      </c>
      <c r="C4" s="16" t="s">
        <v>8</v>
      </c>
      <c r="D4" s="16" t="s">
        <v>36</v>
      </c>
      <c r="E4" s="16" t="s">
        <v>35</v>
      </c>
      <c r="F4" s="16" t="s">
        <v>34</v>
      </c>
      <c r="G4" s="16" t="s">
        <v>33</v>
      </c>
      <c r="H4" s="16" t="s">
        <v>32</v>
      </c>
      <c r="I4" s="46" t="s">
        <v>38</v>
      </c>
    </row>
    <row r="5" spans="1:9" ht="19.5" customHeight="1">
      <c r="A5" s="41" t="s">
        <v>3</v>
      </c>
      <c r="B5" s="68">
        <f aca="true" t="shared" si="0" ref="B5:I5">B11+B17</f>
        <v>445</v>
      </c>
      <c r="C5" s="67">
        <f t="shared" si="0"/>
        <v>138</v>
      </c>
      <c r="D5" s="67">
        <f t="shared" si="0"/>
        <v>14</v>
      </c>
      <c r="E5" s="67">
        <f t="shared" si="0"/>
        <v>207</v>
      </c>
      <c r="F5" s="67">
        <f t="shared" si="0"/>
        <v>10</v>
      </c>
      <c r="G5" s="67">
        <f t="shared" si="0"/>
        <v>53</v>
      </c>
      <c r="H5" s="67">
        <f t="shared" si="0"/>
        <v>14</v>
      </c>
      <c r="I5" s="67">
        <f t="shared" si="0"/>
        <v>9</v>
      </c>
    </row>
    <row r="6" spans="1:9" ht="12.75">
      <c r="A6" s="17" t="s">
        <v>7</v>
      </c>
      <c r="B6" s="69">
        <f>B12+B18</f>
        <v>97</v>
      </c>
      <c r="C6" s="66">
        <f aca="true" t="shared" si="1" ref="C6:I10">C12+C18</f>
        <v>0</v>
      </c>
      <c r="D6" s="66">
        <f aca="true" t="shared" si="2" ref="D6:I6">D12+D18</f>
        <v>1</v>
      </c>
      <c r="E6" s="66">
        <f t="shared" si="2"/>
        <v>57</v>
      </c>
      <c r="F6" s="66">
        <f t="shared" si="2"/>
        <v>3</v>
      </c>
      <c r="G6" s="66">
        <f t="shared" si="2"/>
        <v>32</v>
      </c>
      <c r="H6" s="66">
        <f t="shared" si="2"/>
        <v>3</v>
      </c>
      <c r="I6" s="66">
        <f t="shared" si="2"/>
        <v>1</v>
      </c>
    </row>
    <row r="7" spans="1:9" ht="12.75">
      <c r="A7" s="21" t="s">
        <v>20</v>
      </c>
      <c r="B7" s="69">
        <f>B13+B19</f>
        <v>147</v>
      </c>
      <c r="C7" s="66">
        <f t="shared" si="1"/>
        <v>11</v>
      </c>
      <c r="D7" s="66">
        <f t="shared" si="1"/>
        <v>8</v>
      </c>
      <c r="E7" s="66">
        <f t="shared" si="1"/>
        <v>104</v>
      </c>
      <c r="F7" s="66">
        <f t="shared" si="1"/>
        <v>0</v>
      </c>
      <c r="G7" s="66">
        <f t="shared" si="1"/>
        <v>18</v>
      </c>
      <c r="H7" s="66">
        <f t="shared" si="1"/>
        <v>2</v>
      </c>
      <c r="I7" s="66">
        <f t="shared" si="1"/>
        <v>4</v>
      </c>
    </row>
    <row r="8" spans="1:9" ht="12.75">
      <c r="A8" s="21" t="s">
        <v>22</v>
      </c>
      <c r="B8" s="69">
        <f>B14+B20</f>
        <v>28</v>
      </c>
      <c r="C8" s="66">
        <f t="shared" si="1"/>
        <v>9</v>
      </c>
      <c r="D8" s="66">
        <f t="shared" si="1"/>
        <v>5</v>
      </c>
      <c r="E8" s="66">
        <f t="shared" si="1"/>
        <v>11</v>
      </c>
      <c r="F8" s="66">
        <f t="shared" si="1"/>
        <v>1</v>
      </c>
      <c r="G8" s="66">
        <f t="shared" si="1"/>
        <v>0</v>
      </c>
      <c r="H8" s="66">
        <f t="shared" si="1"/>
        <v>1</v>
      </c>
      <c r="I8" s="66">
        <f t="shared" si="1"/>
        <v>1</v>
      </c>
    </row>
    <row r="9" spans="1:9" ht="12.75">
      <c r="A9" s="21" t="s">
        <v>37</v>
      </c>
      <c r="B9" s="69">
        <f>B15+B21</f>
        <v>126</v>
      </c>
      <c r="C9" s="66">
        <f t="shared" si="1"/>
        <v>115</v>
      </c>
      <c r="D9" s="66">
        <f t="shared" si="1"/>
        <v>0</v>
      </c>
      <c r="E9" s="66">
        <f t="shared" si="1"/>
        <v>3</v>
      </c>
      <c r="F9" s="66">
        <f t="shared" si="1"/>
        <v>0</v>
      </c>
      <c r="G9" s="66">
        <f t="shared" si="1"/>
        <v>3</v>
      </c>
      <c r="H9" s="66">
        <f t="shared" si="1"/>
        <v>4</v>
      </c>
      <c r="I9" s="66">
        <f t="shared" si="1"/>
        <v>1</v>
      </c>
    </row>
    <row r="10" spans="1:9" ht="12.75">
      <c r="A10" s="21" t="s">
        <v>21</v>
      </c>
      <c r="B10" s="69">
        <f>B16+B22</f>
        <v>47</v>
      </c>
      <c r="C10" s="66">
        <f t="shared" si="1"/>
        <v>3</v>
      </c>
      <c r="D10" s="66">
        <f t="shared" si="1"/>
        <v>0</v>
      </c>
      <c r="E10" s="66">
        <f t="shared" si="1"/>
        <v>32</v>
      </c>
      <c r="F10" s="66">
        <f t="shared" si="1"/>
        <v>6</v>
      </c>
      <c r="G10" s="66">
        <f t="shared" si="1"/>
        <v>0</v>
      </c>
      <c r="H10" s="66">
        <f t="shared" si="1"/>
        <v>4</v>
      </c>
      <c r="I10" s="66">
        <f t="shared" si="1"/>
        <v>2</v>
      </c>
    </row>
    <row r="11" spans="1:9" ht="19.5" customHeight="1">
      <c r="A11" s="51" t="s">
        <v>40</v>
      </c>
      <c r="B11" s="69">
        <f>SUM(B12:B16)</f>
        <v>228</v>
      </c>
      <c r="C11" s="66">
        <v>60</v>
      </c>
      <c r="D11" s="66">
        <v>8</v>
      </c>
      <c r="E11" s="66">
        <v>126</v>
      </c>
      <c r="F11" s="66">
        <v>2</v>
      </c>
      <c r="G11" s="66">
        <v>24</v>
      </c>
      <c r="H11" s="66">
        <v>5</v>
      </c>
      <c r="I11" s="66">
        <v>3</v>
      </c>
    </row>
    <row r="12" spans="1:9" ht="12.75">
      <c r="A12" s="17" t="s">
        <v>7</v>
      </c>
      <c r="B12" s="69">
        <f>SUM(C12:I12)</f>
        <v>55</v>
      </c>
      <c r="C12" s="66">
        <v>0</v>
      </c>
      <c r="D12" s="66">
        <v>0</v>
      </c>
      <c r="E12" s="66">
        <v>42</v>
      </c>
      <c r="F12" s="66">
        <v>0</v>
      </c>
      <c r="G12" s="66">
        <v>13</v>
      </c>
      <c r="H12" s="66">
        <v>0</v>
      </c>
      <c r="I12" s="66">
        <v>0</v>
      </c>
    </row>
    <row r="13" spans="1:9" ht="12.75">
      <c r="A13" s="21" t="s">
        <v>20</v>
      </c>
      <c r="B13" s="69">
        <f>SUM(C13:I13)</f>
        <v>78</v>
      </c>
      <c r="C13" s="66">
        <v>8</v>
      </c>
      <c r="D13" s="66">
        <v>4</v>
      </c>
      <c r="E13" s="66">
        <v>55</v>
      </c>
      <c r="F13" s="66">
        <v>0</v>
      </c>
      <c r="G13" s="66">
        <v>9</v>
      </c>
      <c r="H13" s="66">
        <v>1</v>
      </c>
      <c r="I13" s="66">
        <v>1</v>
      </c>
    </row>
    <row r="14" spans="1:9" ht="12.75">
      <c r="A14" s="21" t="s">
        <v>22</v>
      </c>
      <c r="B14" s="69">
        <f>SUM(C14:I14)</f>
        <v>20</v>
      </c>
      <c r="C14" s="66">
        <v>5</v>
      </c>
      <c r="D14" s="66">
        <v>4</v>
      </c>
      <c r="E14" s="66">
        <v>9</v>
      </c>
      <c r="F14" s="66">
        <v>0</v>
      </c>
      <c r="G14" s="66">
        <v>0</v>
      </c>
      <c r="H14" s="66">
        <v>1</v>
      </c>
      <c r="I14" s="66">
        <v>1</v>
      </c>
    </row>
    <row r="15" spans="1:9" ht="12.75">
      <c r="A15" s="21" t="s">
        <v>37</v>
      </c>
      <c r="B15" s="69">
        <f>SUM(C15:I15)</f>
        <v>51</v>
      </c>
      <c r="C15" s="66">
        <v>47</v>
      </c>
      <c r="D15" s="66">
        <v>0</v>
      </c>
      <c r="E15" s="66">
        <v>2</v>
      </c>
      <c r="F15" s="66">
        <v>0</v>
      </c>
      <c r="G15" s="66">
        <v>2</v>
      </c>
      <c r="H15" s="66">
        <v>0</v>
      </c>
      <c r="I15" s="66">
        <v>0</v>
      </c>
    </row>
    <row r="16" spans="1:9" ht="12.75">
      <c r="A16" s="21" t="s">
        <v>21</v>
      </c>
      <c r="B16" s="69">
        <f>SUM(C16:I16)</f>
        <v>24</v>
      </c>
      <c r="C16" s="66">
        <v>0</v>
      </c>
      <c r="D16" s="66">
        <v>0</v>
      </c>
      <c r="E16" s="66">
        <v>18</v>
      </c>
      <c r="F16" s="66">
        <v>2</v>
      </c>
      <c r="G16" s="66">
        <v>0</v>
      </c>
      <c r="H16" s="66">
        <v>3</v>
      </c>
      <c r="I16" s="66">
        <v>1</v>
      </c>
    </row>
    <row r="17" spans="1:9" ht="21" customHeight="1">
      <c r="A17" s="51" t="s">
        <v>41</v>
      </c>
      <c r="B17" s="69">
        <v>217</v>
      </c>
      <c r="C17" s="66">
        <v>78</v>
      </c>
      <c r="D17" s="66">
        <v>6</v>
      </c>
      <c r="E17" s="66">
        <v>81</v>
      </c>
      <c r="F17" s="66">
        <v>8</v>
      </c>
      <c r="G17" s="66">
        <v>29</v>
      </c>
      <c r="H17" s="66">
        <v>9</v>
      </c>
      <c r="I17" s="66">
        <v>6</v>
      </c>
    </row>
    <row r="18" spans="1:9" ht="12.75">
      <c r="A18" s="17" t="s">
        <v>7</v>
      </c>
      <c r="B18" s="69">
        <f>SUM(C18:I18)</f>
        <v>42</v>
      </c>
      <c r="C18" s="66">
        <v>0</v>
      </c>
      <c r="D18" s="66">
        <v>1</v>
      </c>
      <c r="E18" s="66">
        <v>15</v>
      </c>
      <c r="F18" s="66">
        <v>3</v>
      </c>
      <c r="G18" s="66">
        <v>19</v>
      </c>
      <c r="H18" s="66">
        <v>3</v>
      </c>
      <c r="I18" s="66">
        <v>1</v>
      </c>
    </row>
    <row r="19" spans="1:9" ht="12.75">
      <c r="A19" s="21" t="s">
        <v>20</v>
      </c>
      <c r="B19" s="69">
        <f>SUM(C19:I19)</f>
        <v>69</v>
      </c>
      <c r="C19" s="66">
        <v>3</v>
      </c>
      <c r="D19" s="66">
        <v>4</v>
      </c>
      <c r="E19" s="66">
        <v>49</v>
      </c>
      <c r="F19" s="66">
        <v>0</v>
      </c>
      <c r="G19" s="66">
        <v>9</v>
      </c>
      <c r="H19" s="66">
        <v>1</v>
      </c>
      <c r="I19" s="66">
        <v>3</v>
      </c>
    </row>
    <row r="20" spans="1:9" ht="12.75">
      <c r="A20" s="21" t="s">
        <v>22</v>
      </c>
      <c r="B20" s="69">
        <f>SUM(C20:I20)</f>
        <v>8</v>
      </c>
      <c r="C20" s="66">
        <v>4</v>
      </c>
      <c r="D20" s="66">
        <v>1</v>
      </c>
      <c r="E20" s="66">
        <v>2</v>
      </c>
      <c r="F20" s="66">
        <v>1</v>
      </c>
      <c r="G20" s="66">
        <v>0</v>
      </c>
      <c r="H20" s="66">
        <v>0</v>
      </c>
      <c r="I20" s="66">
        <v>0</v>
      </c>
    </row>
    <row r="21" spans="1:9" ht="12.75">
      <c r="A21" s="21" t="s">
        <v>37</v>
      </c>
      <c r="B21" s="69">
        <f>SUM(C21:I21)</f>
        <v>75</v>
      </c>
      <c r="C21" s="66">
        <v>68</v>
      </c>
      <c r="D21" s="66">
        <v>0</v>
      </c>
      <c r="E21" s="66">
        <v>1</v>
      </c>
      <c r="F21" s="66">
        <v>0</v>
      </c>
      <c r="G21" s="66">
        <v>1</v>
      </c>
      <c r="H21" s="66">
        <v>4</v>
      </c>
      <c r="I21" s="66">
        <v>1</v>
      </c>
    </row>
    <row r="22" spans="1:9" ht="12.75">
      <c r="A22" s="21" t="s">
        <v>21</v>
      </c>
      <c r="B22" s="69">
        <f>SUM(C22:I22)</f>
        <v>23</v>
      </c>
      <c r="C22" s="66">
        <v>3</v>
      </c>
      <c r="D22" s="66">
        <v>0</v>
      </c>
      <c r="E22" s="66">
        <v>14</v>
      </c>
      <c r="F22" s="66">
        <v>4</v>
      </c>
      <c r="G22" s="66">
        <v>0</v>
      </c>
      <c r="H22" s="66">
        <v>1</v>
      </c>
      <c r="I22" s="66">
        <v>1</v>
      </c>
    </row>
    <row r="24" spans="3:9" ht="12.75">
      <c r="C24" s="70"/>
      <c r="D24" s="70"/>
      <c r="E24" s="70"/>
      <c r="F24" s="70"/>
      <c r="G24" s="70"/>
      <c r="H24" s="70"/>
      <c r="I24" s="70"/>
    </row>
  </sheetData>
  <sheetProtection/>
  <mergeCells count="3">
    <mergeCell ref="A1:I1"/>
    <mergeCell ref="H3:I3"/>
    <mergeCell ref="A2:I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9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1" width="42.421875" style="52" customWidth="1"/>
    <col min="2" max="11" width="6.7109375" style="52" customWidth="1"/>
    <col min="12" max="12" width="7.28125" style="52" customWidth="1"/>
    <col min="13" max="16384" width="11.421875" style="52" customWidth="1"/>
  </cols>
  <sheetData>
    <row r="1" spans="1:12" ht="21.75" customHeight="1">
      <c r="A1" s="108" t="s">
        <v>70</v>
      </c>
      <c r="B1" s="109"/>
      <c r="C1" s="109"/>
      <c r="D1" s="109"/>
      <c r="E1" s="109"/>
      <c r="F1" s="95"/>
      <c r="G1" s="95"/>
      <c r="H1" s="95"/>
      <c r="I1" s="95"/>
      <c r="J1" s="95"/>
      <c r="K1" s="95"/>
      <c r="L1" s="95"/>
    </row>
    <row r="2" ht="13.5" customHeight="1">
      <c r="A2" s="53" t="s">
        <v>63</v>
      </c>
    </row>
    <row r="3" spans="1:12" ht="13.5" customHeight="1">
      <c r="A3" s="53"/>
      <c r="J3" s="114" t="s">
        <v>60</v>
      </c>
      <c r="K3" s="115"/>
      <c r="L3" s="115"/>
    </row>
    <row r="4" spans="2:12" ht="12.75">
      <c r="B4" s="116" t="s">
        <v>42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2:12" ht="12.75">
      <c r="B5" s="77">
        <v>16</v>
      </c>
      <c r="C5" s="77">
        <v>17</v>
      </c>
      <c r="D5" s="77">
        <v>18</v>
      </c>
      <c r="E5" s="77">
        <v>19</v>
      </c>
      <c r="F5" s="77">
        <v>20</v>
      </c>
      <c r="G5" s="77">
        <v>21</v>
      </c>
      <c r="H5" s="77">
        <v>22</v>
      </c>
      <c r="I5" s="77">
        <v>23</v>
      </c>
      <c r="J5" s="77">
        <v>24</v>
      </c>
      <c r="K5" s="77">
        <v>25</v>
      </c>
      <c r="L5" s="77">
        <v>26</v>
      </c>
    </row>
    <row r="6" spans="1:12" ht="12.75">
      <c r="A6" s="80" t="s">
        <v>67</v>
      </c>
      <c r="B6" s="81">
        <v>414</v>
      </c>
      <c r="C6" s="81">
        <v>409</v>
      </c>
      <c r="D6" s="81">
        <v>455</v>
      </c>
      <c r="E6" s="81">
        <v>429</v>
      </c>
      <c r="F6" s="81">
        <v>467</v>
      </c>
      <c r="G6" s="81">
        <v>423</v>
      </c>
      <c r="H6" s="81">
        <v>461</v>
      </c>
      <c r="I6" s="81">
        <v>430</v>
      </c>
      <c r="J6" s="81">
        <v>463</v>
      </c>
      <c r="K6" s="81">
        <v>451</v>
      </c>
      <c r="L6" s="81">
        <v>458</v>
      </c>
    </row>
    <row r="7" spans="1:12" ht="14.25">
      <c r="A7" s="54" t="s">
        <v>43</v>
      </c>
      <c r="B7" s="75">
        <v>13.768115942028984</v>
      </c>
      <c r="C7" s="75">
        <v>2.200488997555012</v>
      </c>
      <c r="D7" s="75">
        <v>0.43956043956043955</v>
      </c>
      <c r="E7" s="75">
        <v>0.2331002331002331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</row>
    <row r="8" spans="1:12" ht="12.75">
      <c r="A8" s="52" t="s">
        <v>11</v>
      </c>
      <c r="B8" s="71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</row>
    <row r="9" spans="1:12" ht="12.75">
      <c r="A9" s="52" t="s">
        <v>44</v>
      </c>
      <c r="B9" s="71">
        <v>12.318840579710145</v>
      </c>
      <c r="C9" s="71">
        <v>0.24449877750611246</v>
      </c>
      <c r="D9" s="71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</row>
    <row r="10" spans="1:12" ht="12.75">
      <c r="A10" s="52" t="s">
        <v>45</v>
      </c>
      <c r="B10" s="71">
        <v>1.4492753623188406</v>
      </c>
      <c r="C10" s="71">
        <v>1.9559902200488997</v>
      </c>
      <c r="D10" s="66">
        <v>0.43956043956043955</v>
      </c>
      <c r="E10" s="71">
        <v>0.2331002331002331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</row>
    <row r="11" spans="1:12" ht="14.25">
      <c r="A11" s="57" t="s">
        <v>46</v>
      </c>
      <c r="B11" s="74">
        <v>69.32367149758454</v>
      </c>
      <c r="C11" s="74">
        <v>83.86308068459657</v>
      </c>
      <c r="D11" s="74">
        <v>75.38461538461539</v>
      </c>
      <c r="E11" s="74">
        <v>41.95804195804195</v>
      </c>
      <c r="F11" s="74">
        <v>19.48608137044968</v>
      </c>
      <c r="G11" s="74">
        <v>13.947990543735225</v>
      </c>
      <c r="H11" s="74">
        <v>10.629067245119305</v>
      </c>
      <c r="I11" s="74">
        <v>5.348837209302325</v>
      </c>
      <c r="J11" s="74">
        <v>3.023758099352052</v>
      </c>
      <c r="K11" s="74">
        <v>3.5476718403547673</v>
      </c>
      <c r="L11" s="74">
        <v>1.9650655021834063</v>
      </c>
    </row>
    <row r="12" spans="1:12" ht="12.75">
      <c r="A12" s="52" t="s">
        <v>61</v>
      </c>
      <c r="B12" s="71">
        <v>6.038647342995169</v>
      </c>
      <c r="C12" s="71">
        <v>2.4449877750611244</v>
      </c>
      <c r="D12" s="71">
        <v>0.6593406593406593</v>
      </c>
      <c r="E12" s="66">
        <v>0.9324009324009324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</row>
    <row r="13" spans="1:12" ht="12.75">
      <c r="A13" s="52" t="s">
        <v>47</v>
      </c>
      <c r="B13" s="71">
        <v>33.57487922705314</v>
      </c>
      <c r="C13" s="71">
        <v>46.69926650366748</v>
      </c>
      <c r="D13" s="71">
        <v>49.01098901098901</v>
      </c>
      <c r="E13" s="71">
        <v>33.1002331002331</v>
      </c>
      <c r="F13" s="71">
        <v>13.490364025695932</v>
      </c>
      <c r="G13" s="71">
        <v>9.929078014184398</v>
      </c>
      <c r="H13" s="71">
        <v>7.375271149674621</v>
      </c>
      <c r="I13" s="71">
        <v>3.953488372093023</v>
      </c>
      <c r="J13" s="71">
        <v>2.591792656587473</v>
      </c>
      <c r="K13" s="71">
        <v>2.2172949002217295</v>
      </c>
      <c r="L13" s="71">
        <v>1.7467248908296944</v>
      </c>
    </row>
    <row r="14" spans="1:12" ht="12.75">
      <c r="A14" s="59" t="s">
        <v>48</v>
      </c>
      <c r="B14" s="71">
        <v>0.966183574879227</v>
      </c>
      <c r="C14" s="71">
        <v>3.667481662591687</v>
      </c>
      <c r="D14" s="71">
        <v>3.0769230769230766</v>
      </c>
      <c r="E14" s="71">
        <v>0.6993006993006993</v>
      </c>
      <c r="F14" s="71">
        <v>0.21413276231263384</v>
      </c>
      <c r="G14" s="66">
        <v>0</v>
      </c>
      <c r="H14" s="71">
        <v>0.43383947939262474</v>
      </c>
      <c r="I14" s="66">
        <v>0</v>
      </c>
      <c r="J14" s="66">
        <v>0</v>
      </c>
      <c r="K14" s="66">
        <v>0</v>
      </c>
      <c r="L14" s="66">
        <v>0</v>
      </c>
    </row>
    <row r="15" spans="1:12" ht="12.75">
      <c r="A15" s="61" t="s">
        <v>49</v>
      </c>
      <c r="B15" s="66">
        <v>0</v>
      </c>
      <c r="C15" s="66">
        <v>0</v>
      </c>
      <c r="D15" s="71">
        <v>0.8791208791208791</v>
      </c>
      <c r="E15" s="71">
        <v>1.3986013986013985</v>
      </c>
      <c r="F15" s="71">
        <v>4.282655246252677</v>
      </c>
      <c r="G15" s="71">
        <v>3.7825059101654848</v>
      </c>
      <c r="H15" s="71">
        <v>2.6030368763557483</v>
      </c>
      <c r="I15" s="71">
        <v>1.1627906976744187</v>
      </c>
      <c r="J15" s="71">
        <v>0.2159827213822894</v>
      </c>
      <c r="K15" s="71">
        <v>0.8869179600886918</v>
      </c>
      <c r="L15" s="71">
        <v>0.2183406113537118</v>
      </c>
    </row>
    <row r="16" spans="1:12" ht="12.75">
      <c r="A16" s="52" t="s">
        <v>50</v>
      </c>
      <c r="B16" s="71">
        <v>29.71014492753623</v>
      </c>
      <c r="C16" s="71">
        <v>34.71882640586797</v>
      </c>
      <c r="D16" s="71">
        <v>24.615384615384613</v>
      </c>
      <c r="E16" s="71">
        <v>6.293706293706293</v>
      </c>
      <c r="F16" s="71">
        <v>1.7130620985010707</v>
      </c>
      <c r="G16" s="71">
        <v>0.2364066193853428</v>
      </c>
      <c r="H16" s="71">
        <v>0.21691973969631237</v>
      </c>
      <c r="I16" s="71">
        <v>0</v>
      </c>
      <c r="J16" s="66">
        <v>0</v>
      </c>
      <c r="K16" s="66">
        <v>0</v>
      </c>
      <c r="L16" s="66">
        <v>0</v>
      </c>
    </row>
    <row r="17" spans="1:12" ht="12.75">
      <c r="A17" s="52" t="s">
        <v>51</v>
      </c>
      <c r="B17" s="66">
        <v>0</v>
      </c>
      <c r="C17" s="66">
        <v>0</v>
      </c>
      <c r="D17" s="71">
        <v>0.21978021978021978</v>
      </c>
      <c r="E17" s="71">
        <v>0.2331002331002331</v>
      </c>
      <c r="F17" s="66">
        <v>0</v>
      </c>
      <c r="G17" s="66">
        <v>0</v>
      </c>
      <c r="H17" s="71">
        <v>0.43383947939262474</v>
      </c>
      <c r="I17" s="71">
        <v>0.23255813953488372</v>
      </c>
      <c r="J17" s="71">
        <v>0.2159827213822894</v>
      </c>
      <c r="K17" s="71">
        <v>0.4434589800443459</v>
      </c>
      <c r="L17" s="66">
        <v>0</v>
      </c>
    </row>
    <row r="18" spans="1:12" ht="14.25">
      <c r="A18" s="57" t="s">
        <v>52</v>
      </c>
      <c r="B18" s="72">
        <v>0</v>
      </c>
      <c r="C18" s="72">
        <v>0</v>
      </c>
      <c r="D18" s="74">
        <v>4.615384615384615</v>
      </c>
      <c r="E18" s="74">
        <v>18.18181818181818</v>
      </c>
      <c r="F18" s="74">
        <v>26.338329764453963</v>
      </c>
      <c r="G18" s="74">
        <v>26.713947990543737</v>
      </c>
      <c r="H18" s="74">
        <v>30.802603036876356</v>
      </c>
      <c r="I18" s="74">
        <v>26.97674418604651</v>
      </c>
      <c r="J18" s="74">
        <v>25.91792656587473</v>
      </c>
      <c r="K18" s="74">
        <v>24.6119733924612</v>
      </c>
      <c r="L18" s="74">
        <v>21.61572052401747</v>
      </c>
    </row>
    <row r="19" spans="1:12" ht="12.75">
      <c r="A19" s="52" t="s">
        <v>53</v>
      </c>
      <c r="B19" s="66">
        <v>0</v>
      </c>
      <c r="C19" s="66">
        <v>0</v>
      </c>
      <c r="D19" s="66">
        <v>0</v>
      </c>
      <c r="E19" s="71">
        <v>1.3986013986013985</v>
      </c>
      <c r="F19" s="71">
        <v>2.9978586723768736</v>
      </c>
      <c r="G19" s="71">
        <v>3.3096926713947994</v>
      </c>
      <c r="H19" s="71">
        <v>6.073752711496747</v>
      </c>
      <c r="I19" s="71">
        <v>3.7209302325581395</v>
      </c>
      <c r="J19" s="71">
        <v>4.535637149028077</v>
      </c>
      <c r="K19" s="71">
        <v>7.095343680709535</v>
      </c>
      <c r="L19" s="71">
        <v>5.676855895196507</v>
      </c>
    </row>
    <row r="20" spans="1:12" ht="12.75">
      <c r="A20" s="52" t="s">
        <v>55</v>
      </c>
      <c r="B20" s="66">
        <v>0</v>
      </c>
      <c r="C20" s="66">
        <v>0</v>
      </c>
      <c r="D20" s="71">
        <v>0.8791208791208791</v>
      </c>
      <c r="E20" s="71">
        <v>2.331002331002331</v>
      </c>
      <c r="F20" s="71">
        <v>4.068522483940043</v>
      </c>
      <c r="G20" s="71">
        <v>4.964539007092199</v>
      </c>
      <c r="H20" s="71">
        <v>8.24295010845987</v>
      </c>
      <c r="I20" s="71">
        <v>7.906976744186046</v>
      </c>
      <c r="J20" s="71">
        <v>7.1274298056155505</v>
      </c>
      <c r="K20" s="71">
        <v>6.208425720620843</v>
      </c>
      <c r="L20" s="71">
        <v>6.11353711790393</v>
      </c>
    </row>
    <row r="21" spans="1:12" ht="12.75">
      <c r="A21" s="52" t="s">
        <v>54</v>
      </c>
      <c r="B21" s="66">
        <v>0</v>
      </c>
      <c r="C21" s="66">
        <v>0</v>
      </c>
      <c r="D21" s="71">
        <v>3.7362637362637363</v>
      </c>
      <c r="E21" s="71">
        <v>14.452214452214452</v>
      </c>
      <c r="F21" s="71">
        <v>19.271948608137045</v>
      </c>
      <c r="G21" s="71">
        <v>18.43971631205674</v>
      </c>
      <c r="H21" s="71">
        <v>16.48590021691974</v>
      </c>
      <c r="I21" s="71">
        <v>15.348837209302326</v>
      </c>
      <c r="J21" s="71">
        <v>14.254859611231101</v>
      </c>
      <c r="K21" s="71">
        <v>11.30820399113082</v>
      </c>
      <c r="L21" s="71">
        <v>9.825327510917031</v>
      </c>
    </row>
    <row r="22" spans="1:12" ht="28.5" customHeight="1">
      <c r="A22" s="78" t="s">
        <v>68</v>
      </c>
      <c r="B22" s="79">
        <v>192</v>
      </c>
      <c r="C22" s="79">
        <v>189</v>
      </c>
      <c r="D22" s="79">
        <v>229</v>
      </c>
      <c r="E22" s="79">
        <v>211</v>
      </c>
      <c r="F22" s="79">
        <v>236</v>
      </c>
      <c r="G22" s="79">
        <v>224</v>
      </c>
      <c r="H22" s="79">
        <v>228</v>
      </c>
      <c r="I22" s="79">
        <v>204</v>
      </c>
      <c r="J22" s="79">
        <v>252</v>
      </c>
      <c r="K22" s="79">
        <v>216</v>
      </c>
      <c r="L22" s="79">
        <v>252</v>
      </c>
    </row>
    <row r="23" spans="1:12" ht="14.25">
      <c r="A23" s="54" t="s">
        <v>43</v>
      </c>
      <c r="B23" s="55">
        <v>13.020833333333334</v>
      </c>
      <c r="C23" s="55">
        <v>3.7037037037037033</v>
      </c>
      <c r="D23" s="55">
        <v>0.8733624454148472</v>
      </c>
      <c r="E23" s="55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</row>
    <row r="24" spans="1:12" ht="12.75">
      <c r="A24" s="52" t="s">
        <v>11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</row>
    <row r="25" spans="1:12" ht="12.75">
      <c r="A25" s="52" t="s">
        <v>44</v>
      </c>
      <c r="B25" s="56">
        <v>10.416666666666668</v>
      </c>
      <c r="C25" s="56">
        <v>0.5291005291005291</v>
      </c>
      <c r="D25" s="5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</row>
    <row r="26" spans="1:12" ht="12.75">
      <c r="A26" s="52" t="s">
        <v>45</v>
      </c>
      <c r="B26" s="56">
        <v>2.604166666666667</v>
      </c>
      <c r="C26" s="56">
        <v>3.1746031746031744</v>
      </c>
      <c r="D26" s="66">
        <v>0.8733624454148472</v>
      </c>
      <c r="E26" s="5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</row>
    <row r="27" spans="1:12" ht="14.25">
      <c r="A27" s="57" t="s">
        <v>46</v>
      </c>
      <c r="B27" s="58">
        <v>72.91666666666667</v>
      </c>
      <c r="C27" s="58">
        <v>82.01058201058201</v>
      </c>
      <c r="D27" s="58">
        <v>81.22270742358079</v>
      </c>
      <c r="E27" s="58">
        <v>50.236966824644554</v>
      </c>
      <c r="F27" s="58">
        <v>25</v>
      </c>
      <c r="G27" s="58">
        <v>16.964285714285715</v>
      </c>
      <c r="H27" s="58">
        <v>14.912280701754385</v>
      </c>
      <c r="I27" s="58">
        <v>6.862745098039215</v>
      </c>
      <c r="J27" s="58">
        <v>3.968253968253968</v>
      </c>
      <c r="K27" s="58">
        <v>5.555555555555555</v>
      </c>
      <c r="L27" s="58">
        <v>2.7777777777777777</v>
      </c>
    </row>
    <row r="28" spans="1:12" ht="12.75">
      <c r="A28" s="52" t="s">
        <v>61</v>
      </c>
      <c r="B28" s="56">
        <v>5.729166666666667</v>
      </c>
      <c r="C28" s="56">
        <v>2.1164021164021163</v>
      </c>
      <c r="D28" s="66">
        <v>0.8733624454148472</v>
      </c>
      <c r="E28" s="56">
        <v>0.9478672985781991</v>
      </c>
      <c r="F28" s="56">
        <v>0</v>
      </c>
      <c r="G28" s="5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</row>
    <row r="29" spans="1:12" ht="12.75">
      <c r="A29" s="52" t="s">
        <v>47</v>
      </c>
      <c r="B29" s="56">
        <v>40.625</v>
      </c>
      <c r="C29" s="56">
        <v>53.96825396825397</v>
      </c>
      <c r="D29" s="56">
        <v>59.38864628820961</v>
      </c>
      <c r="E29" s="56">
        <v>41.23222748815166</v>
      </c>
      <c r="F29" s="56">
        <v>16.101694915254235</v>
      </c>
      <c r="G29" s="56">
        <v>13.392857142857144</v>
      </c>
      <c r="H29" s="56">
        <v>10.964912280701753</v>
      </c>
      <c r="I29" s="56">
        <v>3.9215686274509802</v>
      </c>
      <c r="J29" s="56">
        <v>3.571428571428571</v>
      </c>
      <c r="K29" s="56">
        <v>3.7037037037037037</v>
      </c>
      <c r="L29" s="56">
        <v>2.380952380952381</v>
      </c>
    </row>
    <row r="30" spans="1:12" ht="12.75">
      <c r="A30" s="59" t="s">
        <v>48</v>
      </c>
      <c r="B30" s="60">
        <v>2.0833333333333335</v>
      </c>
      <c r="C30" s="60">
        <v>5.82010582010582</v>
      </c>
      <c r="D30" s="60">
        <v>3.9301310043668125</v>
      </c>
      <c r="E30" s="60">
        <v>1.4218009478672986</v>
      </c>
      <c r="F30" s="60">
        <v>0.423728813559322</v>
      </c>
      <c r="G30" s="60">
        <v>0</v>
      </c>
      <c r="H30" s="60">
        <v>0.8771929824561403</v>
      </c>
      <c r="I30" s="60">
        <v>0</v>
      </c>
      <c r="J30" s="76">
        <v>0</v>
      </c>
      <c r="K30" s="76">
        <v>0</v>
      </c>
      <c r="L30" s="76">
        <v>0</v>
      </c>
    </row>
    <row r="31" spans="1:12" ht="12.75">
      <c r="A31" s="61" t="s">
        <v>49</v>
      </c>
      <c r="B31" s="66">
        <v>0</v>
      </c>
      <c r="C31" s="66">
        <v>0</v>
      </c>
      <c r="D31" s="56">
        <v>0.4366812227074236</v>
      </c>
      <c r="E31" s="56">
        <v>0.9478672985781991</v>
      </c>
      <c r="F31" s="56">
        <v>7.203389830508474</v>
      </c>
      <c r="G31" s="56">
        <v>3.5714285714285716</v>
      </c>
      <c r="H31" s="56">
        <v>3.070175438596491</v>
      </c>
      <c r="I31" s="56">
        <v>2.4509803921568625</v>
      </c>
      <c r="J31" s="56">
        <v>0.3968253968253968</v>
      </c>
      <c r="K31" s="56">
        <v>1.8518518518518519</v>
      </c>
      <c r="L31" s="56">
        <v>0.3968253968253968</v>
      </c>
    </row>
    <row r="32" spans="1:12" ht="12.75">
      <c r="A32" s="52" t="s">
        <v>50</v>
      </c>
      <c r="B32" s="56">
        <v>26.562500000000004</v>
      </c>
      <c r="C32" s="56">
        <v>25.925925925925924</v>
      </c>
      <c r="D32" s="56">
        <v>20.087336244541486</v>
      </c>
      <c r="E32" s="56">
        <v>6.6350710900473935</v>
      </c>
      <c r="F32" s="56">
        <v>1.694915254237288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</row>
    <row r="33" spans="1:12" ht="12.75">
      <c r="A33" s="52" t="s">
        <v>51</v>
      </c>
      <c r="B33" s="66">
        <v>0</v>
      </c>
      <c r="C33" s="66">
        <v>0</v>
      </c>
      <c r="D33" s="56">
        <v>0.4366812227074236</v>
      </c>
      <c r="E33" s="56">
        <v>0.47393364928909953</v>
      </c>
      <c r="F33" s="66">
        <v>0</v>
      </c>
      <c r="G33" s="66">
        <v>0</v>
      </c>
      <c r="H33" s="56">
        <v>0.8771929824561403</v>
      </c>
      <c r="I33" s="56">
        <v>0.49019607843137253</v>
      </c>
      <c r="J33" s="66">
        <v>0</v>
      </c>
      <c r="K33" s="66">
        <v>0</v>
      </c>
      <c r="L33" s="66">
        <v>0</v>
      </c>
    </row>
    <row r="34" spans="1:12" ht="14.25">
      <c r="A34" s="57" t="s">
        <v>52</v>
      </c>
      <c r="B34" s="72">
        <v>0</v>
      </c>
      <c r="C34" s="72">
        <v>0</v>
      </c>
      <c r="D34" s="58">
        <v>3.9301310043668125</v>
      </c>
      <c r="E34" s="58">
        <v>16.113744075829384</v>
      </c>
      <c r="F34" s="58">
        <v>24.576271186440678</v>
      </c>
      <c r="G34" s="58">
        <v>29.017857142857146</v>
      </c>
      <c r="H34" s="58">
        <v>32.01754385964912</v>
      </c>
      <c r="I34" s="58">
        <v>25.980392156862745</v>
      </c>
      <c r="J34" s="58">
        <v>27.38095238095238</v>
      </c>
      <c r="K34" s="58">
        <v>27.314814814814817</v>
      </c>
      <c r="L34" s="58">
        <v>23.015873015873016</v>
      </c>
    </row>
    <row r="35" spans="1:12" ht="12.75">
      <c r="A35" s="52" t="s">
        <v>53</v>
      </c>
      <c r="B35" s="66">
        <v>0</v>
      </c>
      <c r="C35" s="66">
        <v>0</v>
      </c>
      <c r="D35" s="66">
        <v>0</v>
      </c>
      <c r="E35" s="66">
        <v>0</v>
      </c>
      <c r="F35" s="56">
        <v>2.9661016949152543</v>
      </c>
      <c r="G35" s="56">
        <v>4.017857142857143</v>
      </c>
      <c r="H35" s="56">
        <v>7.017543859649122</v>
      </c>
      <c r="I35" s="56">
        <v>3.4313725490196076</v>
      </c>
      <c r="J35" s="56">
        <v>5.952380952380952</v>
      </c>
      <c r="K35" s="56">
        <v>8.333333333333334</v>
      </c>
      <c r="L35" s="56">
        <v>5.952380952380952</v>
      </c>
    </row>
    <row r="36" spans="1:12" ht="12.75">
      <c r="A36" s="52" t="s">
        <v>55</v>
      </c>
      <c r="B36" s="66">
        <v>0</v>
      </c>
      <c r="C36" s="66">
        <v>0</v>
      </c>
      <c r="D36" s="66">
        <v>0</v>
      </c>
      <c r="E36" s="56">
        <v>1.8957345971563981</v>
      </c>
      <c r="F36" s="56">
        <v>1.694915254237288</v>
      </c>
      <c r="G36" s="56">
        <v>6.25</v>
      </c>
      <c r="H36" s="56">
        <v>6.578947368421052</v>
      </c>
      <c r="I36" s="56">
        <v>6.862745098039215</v>
      </c>
      <c r="J36" s="56">
        <v>6.746031746031746</v>
      </c>
      <c r="K36" s="56">
        <v>6.481481481481482</v>
      </c>
      <c r="L36" s="56">
        <v>5.158730158730158</v>
      </c>
    </row>
    <row r="37" spans="1:12" ht="12.75">
      <c r="A37" s="52" t="s">
        <v>54</v>
      </c>
      <c r="B37" s="66">
        <v>0</v>
      </c>
      <c r="C37" s="66">
        <v>0</v>
      </c>
      <c r="D37" s="56">
        <v>3.9301310043668125</v>
      </c>
      <c r="E37" s="56">
        <v>14.218009478672986</v>
      </c>
      <c r="F37" s="56">
        <v>19.915254237288135</v>
      </c>
      <c r="G37" s="56">
        <v>18.75</v>
      </c>
      <c r="H37" s="56">
        <v>18.421052631578945</v>
      </c>
      <c r="I37" s="56">
        <v>15.686274509803921</v>
      </c>
      <c r="J37" s="56">
        <v>14.682539682539682</v>
      </c>
      <c r="K37" s="56">
        <v>12.5</v>
      </c>
      <c r="L37" s="56">
        <v>11.904761904761903</v>
      </c>
    </row>
    <row r="38" spans="1:12" ht="30.75" customHeight="1">
      <c r="A38" s="78" t="s">
        <v>69</v>
      </c>
      <c r="B38" s="79">
        <v>222</v>
      </c>
      <c r="C38" s="79">
        <v>220</v>
      </c>
      <c r="D38" s="79">
        <v>226</v>
      </c>
      <c r="E38" s="79">
        <v>218</v>
      </c>
      <c r="F38" s="79">
        <v>231</v>
      </c>
      <c r="G38" s="79">
        <v>199</v>
      </c>
      <c r="H38" s="79">
        <v>233</v>
      </c>
      <c r="I38" s="79">
        <v>226</v>
      </c>
      <c r="J38" s="79">
        <v>211</v>
      </c>
      <c r="K38" s="79">
        <v>235</v>
      </c>
      <c r="L38" s="79">
        <v>206</v>
      </c>
    </row>
    <row r="39" spans="1:12" ht="14.25">
      <c r="A39" s="54" t="s">
        <v>43</v>
      </c>
      <c r="B39" s="55">
        <v>14.414414414414415</v>
      </c>
      <c r="C39" s="55">
        <v>0.9090909090909091</v>
      </c>
      <c r="D39" s="55">
        <v>0</v>
      </c>
      <c r="E39" s="55">
        <v>0.45871559633027525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</row>
    <row r="40" spans="1:12" ht="409.5">
      <c r="A40" s="52" t="s">
        <v>11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</row>
    <row r="41" spans="1:12" ht="409.5">
      <c r="A41" s="52" t="s">
        <v>44</v>
      </c>
      <c r="B41" s="56">
        <v>13.963963963963964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</row>
    <row r="42" spans="1:12" ht="409.5">
      <c r="A42" s="52" t="s">
        <v>45</v>
      </c>
      <c r="B42" s="56">
        <v>0.45045045045045046</v>
      </c>
      <c r="C42" s="56">
        <v>0.9090909090909091</v>
      </c>
      <c r="D42" s="66">
        <v>0</v>
      </c>
      <c r="E42" s="56">
        <v>0.45871559633027525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</row>
    <row r="43" spans="1:12" ht="14.25">
      <c r="A43" s="57" t="s">
        <v>46</v>
      </c>
      <c r="B43" s="58">
        <v>66.21621621621621</v>
      </c>
      <c r="C43" s="58">
        <v>85.45454545454545</v>
      </c>
      <c r="D43" s="58">
        <v>69.46902654867257</v>
      </c>
      <c r="E43" s="58">
        <v>33.94495412844037</v>
      </c>
      <c r="F43" s="58">
        <v>13.852813852813853</v>
      </c>
      <c r="G43" s="58">
        <v>10.552763819095476</v>
      </c>
      <c r="H43" s="58">
        <v>6.437768240343348</v>
      </c>
      <c r="I43" s="58">
        <v>3.9823008849557526</v>
      </c>
      <c r="J43" s="58">
        <v>1.8957345971563981</v>
      </c>
      <c r="K43" s="58">
        <v>1.702127659574468</v>
      </c>
      <c r="L43" s="58">
        <v>0.970873786407767</v>
      </c>
    </row>
    <row r="44" spans="1:12" ht="409.5">
      <c r="A44" s="52" t="s">
        <v>61</v>
      </c>
      <c r="B44" s="56">
        <v>6.306306306306307</v>
      </c>
      <c r="C44" s="56">
        <v>2.727272727272727</v>
      </c>
      <c r="D44" s="56">
        <v>0.4424778761061947</v>
      </c>
      <c r="E44" s="56">
        <v>0.9174311926605505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</row>
    <row r="45" spans="1:12" ht="409.5">
      <c r="A45" s="52" t="s">
        <v>47</v>
      </c>
      <c r="B45" s="56">
        <v>27.47747747747748</v>
      </c>
      <c r="C45" s="56">
        <v>40.45454545454545</v>
      </c>
      <c r="D45" s="56">
        <v>38.49557522123894</v>
      </c>
      <c r="E45" s="56">
        <v>25.22935779816514</v>
      </c>
      <c r="F45" s="56">
        <v>10.822510822510822</v>
      </c>
      <c r="G45" s="56">
        <v>6.030150753768844</v>
      </c>
      <c r="H45" s="56">
        <v>3.8626609442060085</v>
      </c>
      <c r="I45" s="56">
        <v>3.9823008849557526</v>
      </c>
      <c r="J45" s="56">
        <v>1.4218009478672986</v>
      </c>
      <c r="K45" s="56">
        <v>0.851063829787234</v>
      </c>
      <c r="L45" s="56">
        <v>0.970873786407767</v>
      </c>
    </row>
    <row r="46" spans="1:12" ht="409.5">
      <c r="A46" s="59" t="s">
        <v>48</v>
      </c>
      <c r="B46" s="60">
        <v>0</v>
      </c>
      <c r="C46" s="60">
        <v>1.8181818181818181</v>
      </c>
      <c r="D46" s="60">
        <v>2.212389380530974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</row>
    <row r="47" spans="1:12" ht="409.5">
      <c r="A47" s="61" t="s">
        <v>49</v>
      </c>
      <c r="B47" s="66">
        <v>0</v>
      </c>
      <c r="C47" s="66">
        <v>0</v>
      </c>
      <c r="D47" s="56">
        <v>1.3274336283185841</v>
      </c>
      <c r="E47" s="56">
        <v>1.834862385321101</v>
      </c>
      <c r="F47" s="56">
        <v>1.2987012987012987</v>
      </c>
      <c r="G47" s="56">
        <v>4.0201005025125625</v>
      </c>
      <c r="H47" s="56">
        <v>2.1459227467811157</v>
      </c>
      <c r="I47" s="66">
        <v>0</v>
      </c>
      <c r="J47" s="66">
        <v>0</v>
      </c>
      <c r="K47" s="66">
        <v>0</v>
      </c>
      <c r="L47" s="66">
        <v>0</v>
      </c>
    </row>
    <row r="48" spans="1:12" ht="409.5">
      <c r="A48" s="52" t="s">
        <v>50</v>
      </c>
      <c r="B48" s="56">
        <v>32.432432432432435</v>
      </c>
      <c r="C48" s="56">
        <v>42.27272727272727</v>
      </c>
      <c r="D48" s="56">
        <v>29.20353982300885</v>
      </c>
      <c r="E48" s="56">
        <v>5.963302752293578</v>
      </c>
      <c r="F48" s="56">
        <v>1.7316017316017316</v>
      </c>
      <c r="G48" s="56">
        <v>0.5025125628140703</v>
      </c>
      <c r="H48" s="56">
        <v>0.4291845493562232</v>
      </c>
      <c r="I48" s="66">
        <v>0</v>
      </c>
      <c r="J48" s="66">
        <v>0</v>
      </c>
      <c r="K48" s="66">
        <v>0</v>
      </c>
      <c r="L48" s="66">
        <v>0</v>
      </c>
    </row>
    <row r="49" spans="1:12" ht="409.5">
      <c r="A49" s="52" t="s">
        <v>51</v>
      </c>
      <c r="B49" s="66">
        <v>0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56">
        <v>0.47393364928909953</v>
      </c>
      <c r="K49" s="56">
        <v>0.851063829787234</v>
      </c>
      <c r="L49" s="66">
        <v>0</v>
      </c>
    </row>
    <row r="50" spans="1:12" ht="14.25">
      <c r="A50" s="57" t="s">
        <v>52</v>
      </c>
      <c r="B50" s="72">
        <v>0</v>
      </c>
      <c r="C50" s="72">
        <v>0</v>
      </c>
      <c r="D50" s="58">
        <v>5.3097345132743365</v>
      </c>
      <c r="E50" s="58">
        <v>20.18348623853211</v>
      </c>
      <c r="F50" s="58">
        <v>28.138528138528137</v>
      </c>
      <c r="G50" s="58">
        <v>24.120603015075375</v>
      </c>
      <c r="H50" s="58">
        <v>29.6137339055794</v>
      </c>
      <c r="I50" s="58">
        <v>27.876106194690266</v>
      </c>
      <c r="J50" s="58">
        <v>24.170616113744074</v>
      </c>
      <c r="K50" s="58">
        <v>22.127659574468087</v>
      </c>
      <c r="L50" s="58">
        <v>19.902912621359224</v>
      </c>
    </row>
    <row r="51" spans="1:12" ht="409.5">
      <c r="A51" s="52" t="s">
        <v>53</v>
      </c>
      <c r="B51" s="66">
        <v>0</v>
      </c>
      <c r="C51" s="66">
        <v>0</v>
      </c>
      <c r="D51" s="66">
        <v>0</v>
      </c>
      <c r="E51" s="56">
        <v>2.7522935779816518</v>
      </c>
      <c r="F51" s="56">
        <v>3.0303030303030303</v>
      </c>
      <c r="G51" s="56">
        <v>2.5125628140703515</v>
      </c>
      <c r="H51" s="56">
        <v>5.150214592274678</v>
      </c>
      <c r="I51" s="56">
        <v>3.9823008849557526</v>
      </c>
      <c r="J51" s="56">
        <v>2.843601895734597</v>
      </c>
      <c r="K51" s="56">
        <v>5.957446808510638</v>
      </c>
      <c r="L51" s="56">
        <v>5.339805825242719</v>
      </c>
    </row>
    <row r="52" spans="1:12" ht="409.5">
      <c r="A52" s="52" t="s">
        <v>55</v>
      </c>
      <c r="B52" s="66">
        <v>0</v>
      </c>
      <c r="C52" s="66">
        <v>0</v>
      </c>
      <c r="D52" s="56">
        <v>1.7699115044247788</v>
      </c>
      <c r="E52" s="56">
        <v>2.7522935779816518</v>
      </c>
      <c r="F52" s="56">
        <v>6.4935064935064934</v>
      </c>
      <c r="G52" s="56">
        <v>3.517587939698492</v>
      </c>
      <c r="H52" s="56">
        <v>9.871244635193133</v>
      </c>
      <c r="I52" s="56">
        <v>8.849557522123895</v>
      </c>
      <c r="J52" s="56">
        <v>7.5829383886255926</v>
      </c>
      <c r="K52" s="56">
        <v>5.957446808510638</v>
      </c>
      <c r="L52" s="56">
        <v>7.281553398058253</v>
      </c>
    </row>
    <row r="53" spans="1:12" ht="409.5">
      <c r="A53" s="52" t="s">
        <v>54</v>
      </c>
      <c r="B53" s="66">
        <v>0</v>
      </c>
      <c r="C53" s="66">
        <v>0</v>
      </c>
      <c r="D53" s="56">
        <v>3.5398230088495577</v>
      </c>
      <c r="E53" s="56">
        <v>14.678899082568808</v>
      </c>
      <c r="F53" s="56">
        <v>18.614718614718615</v>
      </c>
      <c r="G53" s="56">
        <v>18.09045226130653</v>
      </c>
      <c r="H53" s="56">
        <v>14.592274678111588</v>
      </c>
      <c r="I53" s="56">
        <v>15.04424778761062</v>
      </c>
      <c r="J53" s="56">
        <v>13.744075829383887</v>
      </c>
      <c r="K53" s="56">
        <v>10.212765957446809</v>
      </c>
      <c r="L53" s="56">
        <v>7.281553398058253</v>
      </c>
    </row>
    <row r="55" ht="14.25">
      <c r="A55" s="57" t="s">
        <v>56</v>
      </c>
    </row>
    <row r="56" spans="1:12" ht="409.5">
      <c r="A56" s="110" t="s">
        <v>57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</row>
    <row r="57" spans="1:12" ht="27" customHeight="1">
      <c r="A57" s="112" t="s">
        <v>58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</row>
    <row r="58" spans="1:12" ht="409.5">
      <c r="A58" s="110" t="s">
        <v>59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</row>
    <row r="59" spans="1:12" ht="25.5" customHeight="1">
      <c r="A59" s="112" t="s">
        <v>71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</row>
  </sheetData>
  <sheetProtection/>
  <mergeCells count="7">
    <mergeCell ref="A1:L1"/>
    <mergeCell ref="A58:L58"/>
    <mergeCell ref="A59:L59"/>
    <mergeCell ref="J3:L3"/>
    <mergeCell ref="B4:L4"/>
    <mergeCell ref="A56:L56"/>
    <mergeCell ref="A57:L57"/>
  </mergeCells>
  <printOptions/>
  <pageMargins left="0.7" right="0.7" top="0.787401575" bottom="0.787401575" header="0.3" footer="0.3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frfr</dc:creator>
  <cp:keywords/>
  <dc:description/>
  <cp:lastModifiedBy>Frick Franziska</cp:lastModifiedBy>
  <cp:lastPrinted>2016-11-23T16:54:24Z</cp:lastPrinted>
  <dcterms:created xsi:type="dcterms:W3CDTF">2010-06-10T05:58:08Z</dcterms:created>
  <dcterms:modified xsi:type="dcterms:W3CDTF">2017-02-22T12:39:58Z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