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activeX/activeX1.xml" ContentType="application/vnd.ms-office.activeX+xml"/>
  <Override PartName="/xl/activeX/activeX1.bin" ContentType="application/vnd.ms-office.activeX"/>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defaultThemeVersion="124226"/>
  <mc:AlternateContent xmlns:mc="http://schemas.openxmlformats.org/markup-compatibility/2006">
    <mc:Choice Requires="x15">
      <x15ac:absPath xmlns:x15ac="http://schemas.microsoft.com/office/spreadsheetml/2010/11/ac" url="G:\Egovernment\Internet\7 Soziale Sicherheit und Gesundheit\Gesundheitsversorgungsstatistik\2021\"/>
    </mc:Choice>
  </mc:AlternateContent>
  <xr:revisionPtr revIDLastSave="0" documentId="13_ncr:1_{18725ACC-FA36-4BD8-AD5B-E08995E07240}" xr6:coauthVersionLast="36" xr6:coauthVersionMax="36" xr10:uidLastSave="{00000000-0000-0000-0000-000000000000}"/>
  <bookViews>
    <workbookView xWindow="13200" yWindow="105" windowWidth="6960" windowHeight="8640" tabRatio="993" firstSheet="1" activeTab="22" xr2:uid="{00000000-000D-0000-FFFF-FFFF00000000}"/>
  </bookViews>
  <sheets>
    <sheet name="Inhalt" sheetId="1" r:id="rId1"/>
    <sheet name="Tab_1_1" sheetId="30" r:id="rId2"/>
    <sheet name="Tab_1_2" sheetId="3" r:id="rId3"/>
    <sheet name="Tab_1_3" sheetId="5" r:id="rId4"/>
    <sheet name="Tab_2_1" sheetId="6" r:id="rId5"/>
    <sheet name="Tab_2_2" sheetId="7" r:id="rId6"/>
    <sheet name="Tab_2_3" sheetId="10" r:id="rId7"/>
    <sheet name="Tab_2_4" sheetId="8" r:id="rId8"/>
    <sheet name="Tab_2_5" sheetId="28" r:id="rId9"/>
    <sheet name="Tab_3_1" sheetId="11" r:id="rId10"/>
    <sheet name="Tab_3_2" sheetId="12" r:id="rId11"/>
    <sheet name="Tab_3_3" sheetId="13" r:id="rId12"/>
    <sheet name="Tab_3_4" sheetId="15" r:id="rId13"/>
    <sheet name="Tab_3_5" sheetId="16" r:id="rId14"/>
    <sheet name="Tab_3_6" sheetId="17" r:id="rId15"/>
    <sheet name="Tab_4_1_1" sheetId="31" r:id="rId16"/>
    <sheet name="Tab_4_1_2" sheetId="32" r:id="rId17"/>
    <sheet name="Tab_4_1_3" sheetId="33" r:id="rId18"/>
    <sheet name="Tab_4_1_4" sheetId="20" r:id="rId19"/>
    <sheet name="Tab_4_1_5" sheetId="35" r:id="rId20"/>
    <sheet name="Tab_4_1_6" sheetId="34" r:id="rId21"/>
    <sheet name="Tab_4_1_7" sheetId="36" r:id="rId22"/>
    <sheet name="Tab_4_2_1" sheetId="23" r:id="rId23"/>
    <sheet name="Tab_4_2_2" sheetId="25" r:id="rId24"/>
    <sheet name="Tab_4_2_3" sheetId="26" r:id="rId25"/>
  </sheets>
  <definedNames>
    <definedName name="_xlnm.Print_Area" localSheetId="0">Inhalt!$A$1:$B$32</definedName>
    <definedName name="_xlnm.Print_Area" localSheetId="1">Tab_1_1!$A$1:$C$29</definedName>
    <definedName name="_xlnm.Print_Area" localSheetId="2">Tab_1_2!$A$1:$F$18</definedName>
    <definedName name="_xlnm.Print_Area" localSheetId="3">Tab_1_3!$A$1:$F$22</definedName>
    <definedName name="_xlnm.Print_Area" localSheetId="4">Tab_2_1!$A$1:$G$16</definedName>
    <definedName name="_xlnm.Print_Area" localSheetId="5">Tab_2_2!$A$1:$B$15</definedName>
    <definedName name="_xlnm.Print_Area" localSheetId="6">Tab_2_3!$A$1:$B$10</definedName>
    <definedName name="_xlnm.Print_Area" localSheetId="7">Tab_2_4!$A$1:$B$33</definedName>
    <definedName name="_xlnm.Print_Area" localSheetId="8">Tab_2_5!$A$1:$J$74</definedName>
    <definedName name="_xlnm.Print_Area" localSheetId="9">Tab_3_1!$A$1:$F$37</definedName>
    <definedName name="_xlnm.Print_Area" localSheetId="10">Tab_3_2!$A$1:$F$43</definedName>
    <definedName name="_xlnm.Print_Area" localSheetId="11">Tab_3_3!$A$1:$F$17</definedName>
    <definedName name="_xlnm.Print_Area" localSheetId="12">Tab_3_4!$A$1:$J$42</definedName>
    <definedName name="_xlnm.Print_Area" localSheetId="13">Tab_3_5!$A$1:$F$30</definedName>
    <definedName name="_xlnm.Print_Area" localSheetId="14">Tab_3_6!$A$1:$F$33</definedName>
    <definedName name="_xlnm.Print_Area" localSheetId="15">Tab_4_1_1!$A$1:$N$27</definedName>
    <definedName name="_xlnm.Print_Area" localSheetId="16">Tab_4_1_2!$A$1:$I$29</definedName>
    <definedName name="_xlnm.Print_Area" localSheetId="17">Tab_4_1_3!$A$1:$M$33</definedName>
    <definedName name="_xlnm.Print_Area" localSheetId="18">Tab_4_1_4!$A$1:$G$25</definedName>
    <definedName name="_xlnm.Print_Area" localSheetId="19">Tab_4_1_5!$A$1:$F$20</definedName>
    <definedName name="_xlnm.Print_Area" localSheetId="20">Tab_4_1_6!$A$1:$M$17</definedName>
    <definedName name="_xlnm.Print_Area" localSheetId="21">Tab_4_1_7!$A$1:$R$29</definedName>
    <definedName name="_xlnm.Print_Area" localSheetId="22">Tab_4_2_1!$A$1:$K$25</definedName>
    <definedName name="_xlnm.Print_Area" localSheetId="23">Tab_4_2_2!$A$1:$J$24</definedName>
    <definedName name="_xlnm.Print_Area" localSheetId="24">Tab_4_2_3!$A$1:$F$20</definedName>
  </definedNames>
  <calcPr calcId="191029"/>
</workbook>
</file>

<file path=xl/calcChain.xml><?xml version="1.0" encoding="utf-8"?>
<calcChain xmlns="http://schemas.openxmlformats.org/spreadsheetml/2006/main">
  <c r="B28" i="1" l="1"/>
  <c r="D9" i="6" l="1"/>
  <c r="H24" i="33"/>
  <c r="M21" i="31"/>
  <c r="F12" i="3"/>
  <c r="F11" i="3"/>
  <c r="F10" i="3"/>
  <c r="F9" i="3"/>
  <c r="F8" i="3"/>
  <c r="F7" i="3"/>
  <c r="E12" i="3"/>
  <c r="E11" i="3"/>
  <c r="E10" i="3"/>
  <c r="E9" i="3"/>
  <c r="E8" i="3"/>
  <c r="E7" i="3"/>
  <c r="C6" i="30"/>
  <c r="N20" i="31"/>
  <c r="M20" i="31"/>
  <c r="M19" i="31"/>
  <c r="B12" i="1"/>
  <c r="B6" i="1"/>
  <c r="B5" i="1"/>
  <c r="B32" i="1"/>
  <c r="B31" i="1"/>
  <c r="B30" i="1"/>
  <c r="B27" i="1"/>
  <c r="B26" i="1"/>
  <c r="B25" i="1"/>
  <c r="B24" i="1"/>
  <c r="B23" i="1"/>
  <c r="B22" i="1"/>
  <c r="B11" i="1"/>
  <c r="B10" i="1"/>
  <c r="B4" i="1"/>
  <c r="B29" i="1"/>
  <c r="B21" i="1"/>
  <c r="B9" i="1"/>
  <c r="B8" i="1"/>
  <c r="B19" i="1"/>
  <c r="B18" i="1"/>
  <c r="B17" i="1"/>
  <c r="B16" i="1"/>
  <c r="B15" i="1"/>
  <c r="B14" i="1"/>
</calcChain>
</file>

<file path=xl/sharedStrings.xml><?xml version="1.0" encoding="utf-8"?>
<sst xmlns="http://schemas.openxmlformats.org/spreadsheetml/2006/main" count="938" uniqueCount="432">
  <si>
    <t>Gesundheitsversorgungsstatistik</t>
  </si>
  <si>
    <t>Ärzte</t>
  </si>
  <si>
    <t>Apotheker</t>
  </si>
  <si>
    <t>Zahnärzte</t>
  </si>
  <si>
    <t>Tabelle 1.1</t>
  </si>
  <si>
    <t>Total</t>
  </si>
  <si>
    <t>Erläuterung zur Tabelle:</t>
  </si>
  <si>
    <t>.</t>
  </si>
  <si>
    <t>bis 35 Jahre</t>
  </si>
  <si>
    <t>35 bis 44 Jahre</t>
  </si>
  <si>
    <t>45 bis 54 Jahre</t>
  </si>
  <si>
    <t>55 bis 64 Jahre</t>
  </si>
  <si>
    <t>75+ Jahre</t>
  </si>
  <si>
    <t>Männer</t>
  </si>
  <si>
    <t>Frauen</t>
  </si>
  <si>
    <t>Tabelle 1.2</t>
  </si>
  <si>
    <t>Tabelle 1.3</t>
  </si>
  <si>
    <t>Allgemeinmediziner</t>
  </si>
  <si>
    <t>Spitäler</t>
  </si>
  <si>
    <t>Tabelle 2.1</t>
  </si>
  <si>
    <t>Operationssäle</t>
  </si>
  <si>
    <t>Tagespflegeplätze</t>
  </si>
  <si>
    <t>Chirurgische Tagespflegeplätze</t>
  </si>
  <si>
    <t>Onkologische Tagespflegeplätze</t>
  </si>
  <si>
    <t>Computertomographen</t>
  </si>
  <si>
    <t>Angiographiegeräte</t>
  </si>
  <si>
    <t>Tabelle 2.3</t>
  </si>
  <si>
    <t>25-34 Jahre</t>
  </si>
  <si>
    <t>35-44 Jahre</t>
  </si>
  <si>
    <t>45-54 Jahre</t>
  </si>
  <si>
    <t>55-64 Jahre</t>
  </si>
  <si>
    <t>65+ Jahre</t>
  </si>
  <si>
    <t>Tabelle 2.4</t>
  </si>
  <si>
    <t>Tabelle 2.5</t>
  </si>
  <si>
    <t>Pädiater</t>
  </si>
  <si>
    <t>Gynäkologen</t>
  </si>
  <si>
    <t>Psychiater</t>
  </si>
  <si>
    <t>Chirurgen</t>
  </si>
  <si>
    <t>Medizinische Spezialisten</t>
  </si>
  <si>
    <t>Tabelle 2.2</t>
  </si>
  <si>
    <t>Inland</t>
  </si>
  <si>
    <t>Ausland</t>
  </si>
  <si>
    <t>Leistungserbringer der Gesundheitsversorgung - Total</t>
  </si>
  <si>
    <t>HP.1 Krankenhäuser -Total</t>
  </si>
  <si>
    <t>- HP.1.1 Allgemeine Krankenhäuser</t>
  </si>
  <si>
    <t>- HP.1.2 Psychiatrische Kliniken</t>
  </si>
  <si>
    <t>-</t>
  </si>
  <si>
    <t>- HP.1.3 Fachkliniken</t>
  </si>
  <si>
    <t>HP.2 Pflegeheime - Total</t>
  </si>
  <si>
    <t>- HP.2.1 Langzeitpflegeheime</t>
  </si>
  <si>
    <t>- HP.2.2 Wohnheime für psychisch Kranke und Suchtkranke</t>
  </si>
  <si>
    <t>- HP.2.9 Sonstige Wohn- und Pflegeheime</t>
  </si>
  <si>
    <t>HP.3 Anbieter ambulanter Gesundheitsversorgung - Total</t>
  </si>
  <si>
    <t>- HP.3.1 Arztpraxen</t>
  </si>
  <si>
    <t>- HP.3.2 Zahnarztpraxen</t>
  </si>
  <si>
    <t>- HP.3.3 Praxen von Angehörigen anderer Gesundheitsberufe</t>
  </si>
  <si>
    <t>- HP.3.4 Ambulante Zentren der Gesundheitsversorgung</t>
  </si>
  <si>
    <t>- HP.3.5 Anbieter häuslicher Gesundheitsleistungen</t>
  </si>
  <si>
    <t>HP.4 Anbieter von Hilfsleistungen - Total</t>
  </si>
  <si>
    <t>- HP.4.1 Ambulanz- und Rettungsdienste</t>
  </si>
  <si>
    <t>- HP.4.2 Medizinische und diagnostische Labors</t>
  </si>
  <si>
    <t>- HP.4.9 Sonstige Anbieter medizinischer Hilfsleistungen</t>
  </si>
  <si>
    <t>HP.5 Einzelhändler und sonstige Anbieter medizinischer Güter - Total</t>
  </si>
  <si>
    <t>- HP.5.1 Apotheken</t>
  </si>
  <si>
    <t>- HP.5.2 Einzelhandel und sonstige Anbieter langlebiger medizinischer Güter und Geräte</t>
  </si>
  <si>
    <t>- HP.5.9 Sonstige Händler und übrige Anbieter pharmazeutischer und medizinischer Güter</t>
  </si>
  <si>
    <t>HP.6 Anbieter von Präventivmassnahmen</t>
  </si>
  <si>
    <t>HP.7 Verwalter und Finanzierer des Gesundheitssystems - Total</t>
  </si>
  <si>
    <t>- HP.7.1 Staatliche Verwaltungsstellen der Gesundheitsversorgung</t>
  </si>
  <si>
    <t>- HP.7.2 Stellen der gesetzlichen Krankenversicherung</t>
  </si>
  <si>
    <t>- HP.7.3 Stellen der privaten Krankenversicherung</t>
  </si>
  <si>
    <t>- HP.7.9 Sonstige Verwaltungsstellen der Gesundheitsleistungen</t>
  </si>
  <si>
    <t>HP.8 Sonstige Wirtschaftszweige - Total</t>
  </si>
  <si>
    <t>- HP.8.1 Private Haushalte als Erbringer häuslicher Pflegeleistungen</t>
  </si>
  <si>
    <t>Anteil in %</t>
  </si>
  <si>
    <t>Tabelle 3.1</t>
  </si>
  <si>
    <t>Funktion der Gesundheitsversorgung - Total</t>
  </si>
  <si>
    <t>HC.1 Kurative Gesundheitsversorgung - Total</t>
  </si>
  <si>
    <t>- HC.1.1 Stationäre kurative Gesundheitsversorgung</t>
  </si>
  <si>
    <t>- HC.1.2 Tagesklinische kurative Gesundheitsversorgung</t>
  </si>
  <si>
    <t>- HC.1.3 Ambulante kurative Gesundheitsversorgung</t>
  </si>
  <si>
    <t>- HC.1.4 Häusliche kurative Gesundheitsversorgung</t>
  </si>
  <si>
    <t>HC.2 Rehabilitative Gesundheitsversorgung - Total</t>
  </si>
  <si>
    <t>- HC.2.1 Stationäre rehabilitative Gesundheitsversorgung</t>
  </si>
  <si>
    <t>- HC.2.2 Tagesklinische rehabilitative Gesundheitsversorgung</t>
  </si>
  <si>
    <t>- HC.2.3 Ambulante rehabilitative Gesundheitsversorgung</t>
  </si>
  <si>
    <t>- HC.2.4 Häusliche rehabilitative Gesundheitsversorgung</t>
  </si>
  <si>
    <t>HC.3 Langzeitpflege - Total</t>
  </si>
  <si>
    <t>- HC.3.1 Stationäre Langzeitpflege</t>
  </si>
  <si>
    <t>- HC.3.2 Tagesklinische Langzeitpflege</t>
  </si>
  <si>
    <t>- HC.3.3 Ambulante Langzeitpflege</t>
  </si>
  <si>
    <t>- HC.3.4 Häusliche Langzeitpflege</t>
  </si>
  <si>
    <t>HC.4 Hilfsleistungen - Total</t>
  </si>
  <si>
    <t>- HC.4.1 Laborleistungen</t>
  </si>
  <si>
    <t>- HC.4.2 Bildgebende Verfahren</t>
  </si>
  <si>
    <t>- HC.4.3 Ambulanzdienste</t>
  </si>
  <si>
    <t>HC.5 Medizinische Güter - Total</t>
  </si>
  <si>
    <t>- HC.5.1 Arzneimittel und sonstige medizinische Verbrauchsgüter</t>
  </si>
  <si>
    <t>- HC.5.2 Therapeutische Hilfsmittel und sonstige langlebige medizinische Güter</t>
  </si>
  <si>
    <t>HC.6 Prävention - Total</t>
  </si>
  <si>
    <t>- HC.6.1 Informations-, Ausbildungs- und Beratungsprogramme</t>
  </si>
  <si>
    <t>- HC.6.2 Impfprogramme</t>
  </si>
  <si>
    <t>- HC.6.3 Früherkennungsprogramme</t>
  </si>
  <si>
    <t>- HC.6.4 Programme zur Überwachung der gesundheitlichen Verfassung</t>
  </si>
  <si>
    <t>- HC.6.5 Epidemiologische Überwachung und Kontrollprogramme zur Vermeidung von Gesundheitsrisiken</t>
  </si>
  <si>
    <t>- HC.6.6 Katastrophenschutz- und Krisenreaktionsprogramme</t>
  </si>
  <si>
    <t>HC.7 Governance sowie Verwaltung des Gesundheitssystems und seiner Finanzierung - Total</t>
  </si>
  <si>
    <t>- HC.7.1 Governance und Verwaltung des Gesundheitssystems</t>
  </si>
  <si>
    <t>- HC.7.2 Verwaltung der Finanzierung des Gesundheitssystems</t>
  </si>
  <si>
    <t>Tabelle 3.2</t>
  </si>
  <si>
    <t>Finanzierungssystem - Total</t>
  </si>
  <si>
    <t>HF.1 Staatliche Systeme und Finanzierungssysteme der Gesundheitsversorgung mit Pflichtbeiträgen - Total</t>
  </si>
  <si>
    <t>- HF.1.1 Staatliche Systeme</t>
  </si>
  <si>
    <t>- HF.1.2 Obligatorische beitragspflichtige Krankenversicherung</t>
  </si>
  <si>
    <t>HF.2 Freiwillige Zahlungssysteme für Gesundheitsversorgung - Total</t>
  </si>
  <si>
    <t>- HF.2.1 Freiwillige Krankenversicherungen</t>
  </si>
  <si>
    <t>- HF.2.2 Finanzierungssysteme von Einrichtungen ohne Erwerbszweck</t>
  </si>
  <si>
    <t>- HF.2.3 Finanzierungssysteme von Unternehmen</t>
  </si>
  <si>
    <t>- HF.3.1 Selbstzahlung ohne Kostenteilung</t>
  </si>
  <si>
    <t>- HF.3.2 Kostenteilung mit Dritten</t>
  </si>
  <si>
    <t>Tabelle 3.3</t>
  </si>
  <si>
    <t>Ort der Leistung - Total</t>
  </si>
  <si>
    <t>Leistungserbringer - Total</t>
  </si>
  <si>
    <t>Funktion - Total</t>
  </si>
  <si>
    <t xml:space="preserve">HP.1 Krankenhäuser </t>
  </si>
  <si>
    <t>HP.2 Pflegeheime</t>
  </si>
  <si>
    <t>HP.3 Anbieter ambulanter Gesundheitsversorgung</t>
  </si>
  <si>
    <t>HP.4 Anbieter von Hilfsleistungen</t>
  </si>
  <si>
    <t>HP.5 Einzelhändler und sonstige Anbieter medizinischer Güter</t>
  </si>
  <si>
    <t>HP.7 Verwalter und Finanzierer des Gesundheitssystems</t>
  </si>
  <si>
    <t>HP.8 Sonstige Wirtschaftszweige</t>
  </si>
  <si>
    <t>HC.1 Kurative Gesundheitsversorgung</t>
  </si>
  <si>
    <t>HC.2 Rehabilitative Gesundheitsversorgung</t>
  </si>
  <si>
    <t>HC.3 Langzeitpflege</t>
  </si>
  <si>
    <t>HC.4 Hilfsleistungen</t>
  </si>
  <si>
    <t>HC.5 Medizinische Güter</t>
  </si>
  <si>
    <t>HC.6 Prävention</t>
  </si>
  <si>
    <t>HC.7 Governance sowie Verwaltung des Gesundheitssystems und seiner Finanzierung</t>
  </si>
  <si>
    <t>Tabelle 3.4</t>
  </si>
  <si>
    <t>Tabelle 3.5</t>
  </si>
  <si>
    <t>HF.1 Staatliche Systeme und Finanzierungssysteme der Gesundheitsversorgung mit Pflichtbeiträgen</t>
  </si>
  <si>
    <t>HF.2 Freiwillige Zahlungssysteme für Gesundheitsversorgung</t>
  </si>
  <si>
    <t>HF.3 Selbstzahlungen der Haushalte</t>
  </si>
  <si>
    <t>Tabelle 3.6</t>
  </si>
  <si>
    <t>davon Allgemeinmediziner</t>
  </si>
  <si>
    <t>davon Pädiater</t>
  </si>
  <si>
    <t>davon Gynäkologen</t>
  </si>
  <si>
    <t>davon Psychiater</t>
  </si>
  <si>
    <t>davon Chirurgen</t>
  </si>
  <si>
    <t>davon medizinische Spezialisten</t>
  </si>
  <si>
    <t>Andere</t>
  </si>
  <si>
    <t>HP.1 Krankenhäuser</t>
  </si>
  <si>
    <t>Anzahl (N)</t>
  </si>
  <si>
    <t>CH</t>
  </si>
  <si>
    <t>AT</t>
  </si>
  <si>
    <t>DE</t>
  </si>
  <si>
    <t>2.2 Technische Ausstattung und Medizintechnik in Spitälern</t>
  </si>
  <si>
    <t>Durchschnittliche Aufenthaltsdauer (Tage)</t>
  </si>
  <si>
    <t>Verfügbare Betten</t>
  </si>
  <si>
    <t>Öffentlich</t>
  </si>
  <si>
    <t>Privat</t>
  </si>
  <si>
    <t>Pflegeheime</t>
  </si>
  <si>
    <t>Ausbildungsland</t>
  </si>
  <si>
    <t>Pflegehilfspersonal</t>
  </si>
  <si>
    <t>Ausbildungsland: Es wird das Land der ersten Ausbildung berücksichtigt.</t>
  </si>
  <si>
    <t>Ab 2005</t>
  </si>
  <si>
    <t>Ab 2013</t>
  </si>
  <si>
    <t>Physiotherapeuten</t>
  </si>
  <si>
    <t>Pflegefachpersonal</t>
  </si>
  <si>
    <t>Hebammen</t>
  </si>
  <si>
    <t>Betten</t>
  </si>
  <si>
    <t>2009: Ab 2009 ist die Anzahl der Betten in Spitälern deutlich tiefer, weil diese von Pflegeheimen übernommen wurden.</t>
  </si>
  <si>
    <t>Ab 2010</t>
  </si>
  <si>
    <t>Augenoptiker</t>
  </si>
  <si>
    <t>Chiropraktoren</t>
  </si>
  <si>
    <t>Drogisten</t>
  </si>
  <si>
    <t>Ergotherapeuten</t>
  </si>
  <si>
    <t>Ernährungsberater</t>
  </si>
  <si>
    <t>Logopäden</t>
  </si>
  <si>
    <t>Medizinische Masseure</t>
  </si>
  <si>
    <t>Naturheilpraktiker</t>
  </si>
  <si>
    <t>Osteopathen</t>
  </si>
  <si>
    <t>Personal</t>
  </si>
  <si>
    <t>Med. Masseure</t>
  </si>
  <si>
    <t>bis 24 Jahre</t>
  </si>
  <si>
    <t>Alle Diagnosen</t>
  </si>
  <si>
    <t>Ab 2006</t>
  </si>
  <si>
    <t>Ärztegesellschaften</t>
  </si>
  <si>
    <t>Gesundheitsberufegesellschaften</t>
  </si>
  <si>
    <t>1.2 Ärzte mit einer Bewilligung nach Alterskategorie und Geschlecht</t>
  </si>
  <si>
    <t>1.3 Ärzte mit einer Bewilligung nach medizinischer Fachrichtung und Ausbildungsland</t>
  </si>
  <si>
    <t>Pflegeheime, Personal: Daten für alle Pflegeheime sind erst ab 2012 verfügbar.</t>
  </si>
  <si>
    <t>ICD-10 Kategorien</t>
  </si>
  <si>
    <t>Ab 2008</t>
  </si>
  <si>
    <t>Gesellschaften</t>
  </si>
  <si>
    <t>Organisationen</t>
  </si>
  <si>
    <t>Computertomographen (CT)</t>
  </si>
  <si>
    <t>4.1.1</t>
  </si>
  <si>
    <t>Tabelle 4.1.1</t>
  </si>
  <si>
    <t>Tabelle 4.1.2</t>
  </si>
  <si>
    <t>Tabelle 4.1.3</t>
  </si>
  <si>
    <t>Tabelle 4.1.4</t>
  </si>
  <si>
    <t>Tabelle 4.1.5</t>
  </si>
  <si>
    <t>4.1.2</t>
  </si>
  <si>
    <t>4.1.3</t>
  </si>
  <si>
    <t>4.1.4</t>
  </si>
  <si>
    <t>4.1.5</t>
  </si>
  <si>
    <t>4.2 Gesundheitsausgaben für die Einwohner in Liechtenstein</t>
  </si>
  <si>
    <t>Tabelle 4.2.1</t>
  </si>
  <si>
    <t>Tabelle 4.2.2</t>
  </si>
  <si>
    <t>Tabelle 4.2.3</t>
  </si>
  <si>
    <t>4.2.1</t>
  </si>
  <si>
    <t>4.2.2</t>
  </si>
  <si>
    <t>4.2.3</t>
  </si>
  <si>
    <t>Tabelle 4.1.6</t>
  </si>
  <si>
    <t>4.1.6</t>
  </si>
  <si>
    <t>Bewilligungen</t>
  </si>
  <si>
    <t>1.1 Personen mit einer Bewilligung in Gesundheitsberufen und Gesundheitsberufegesellschaften</t>
  </si>
  <si>
    <t>2.1 Spitäler, Pflegeheime und Familienhilfen</t>
  </si>
  <si>
    <t xml:space="preserve">Gesellschaften: Inhaber einer Bewilligung nach dem Gesundheitsgesetz (GesG) können ihre Tätigkeit auch im Rahmen einer Gesundheitsberufegesellschaft ausüben. </t>
  </si>
  <si>
    <t>2.4 Chirurgische Eingriffe und Verfahren im Liechtensteinischen Landesspital nach ICD-9-CM</t>
  </si>
  <si>
    <t xml:space="preserve">Anzahl Bewilligungen: Berücksichtigt werden die Personen, die über eine Bewilligung des Amts für Gesundheit zur eigenverantwortlichen Ausübung eines Gesundheitsberufes gemäss Ärztegesetz oder Gesundheitsgesetz (GesG) verfügen. </t>
  </si>
  <si>
    <t xml:space="preserve">Gesellschaften: Inhaber einer Bewilligung nach dem Gesundheitsgesetz (GesG) oder Ärztegesetz können ihre Tätigkeit auch Rahmen einer Gesundheitsberufegesellschaft bzw. Ärztegesellschaft ausüben. </t>
  </si>
  <si>
    <t xml:space="preserve">Ärztegesellschaften: Inhaber einer Bewilligung nach dem Ärztegesetz können ihre Tätigkeit auch im Rahmen einer Ärztegesellschaft ausüben. </t>
  </si>
  <si>
    <t>Bestimmte infektiöse u. parasitäre Krankheiten</t>
  </si>
  <si>
    <t>Krankheiten des Blutes u. der blutbildenden Organe sowie best. Störungen mit Be-teiligung d. Immunsystems</t>
  </si>
  <si>
    <t>Neubildungen</t>
  </si>
  <si>
    <t>Endokrine, Ernährungs- und Stoffwechselkrankheiten</t>
  </si>
  <si>
    <t>Psychische und Verhaltensstörungen</t>
  </si>
  <si>
    <t>Krankheiten des Nervensystems</t>
  </si>
  <si>
    <t>Krankheiten des Auges und der Augenanhangsgebilde</t>
  </si>
  <si>
    <t>Krankheiten des Ohres und des Warzenfortsatzes</t>
  </si>
  <si>
    <t>Krankheiten des Kreislaufsystems</t>
  </si>
  <si>
    <t>Krankheiten des Atmungssystems</t>
  </si>
  <si>
    <t>Krankheiten des Verdauungssystems</t>
  </si>
  <si>
    <t>Krankheiten der Haut und der Unterhaut</t>
  </si>
  <si>
    <t>Krankheiten des Muskel-Skelett-Systems u. d. Bindegewebes</t>
  </si>
  <si>
    <t>Krankheiten des Urogenitalsystems</t>
  </si>
  <si>
    <t>Schwangerschaft, Geburt und Wochenbett</t>
  </si>
  <si>
    <t>Bestimmte Zustände, die ihren Ursprung in d. Perinatalperiode haben</t>
  </si>
  <si>
    <t>Angeb. Fehlbildungen, Deformitäten u. Chromosomenanomalien</t>
  </si>
  <si>
    <t>Symptome u. abnorme klin. u. Laborbefunde, die anderenorts nicht klassifiziert sind</t>
  </si>
  <si>
    <t>Verletzungen, Vergiftungen und bestimmte andere Folgen äußerer Ursachen</t>
  </si>
  <si>
    <t>Äussere Ursachen von Morbidität und Mortalität</t>
  </si>
  <si>
    <t>Faktoren, d. d. Gesundheitszustand beeinfl. u. zur Inanspruchnahme d. Gesundheitswesens führen</t>
  </si>
  <si>
    <t>A00-B99</t>
  </si>
  <si>
    <t>C00-D48</t>
  </si>
  <si>
    <t>D50-D89</t>
  </si>
  <si>
    <t>E00-E90</t>
  </si>
  <si>
    <t>F00-F99</t>
  </si>
  <si>
    <t>G00-G99</t>
  </si>
  <si>
    <t>H00-H59</t>
  </si>
  <si>
    <t>H60-H95</t>
  </si>
  <si>
    <t>I00-I99</t>
  </si>
  <si>
    <t>J00-J99</t>
  </si>
  <si>
    <t>K00-K93</t>
  </si>
  <si>
    <t>L00-L99</t>
  </si>
  <si>
    <t>M00-M99</t>
  </si>
  <si>
    <t>N00-N99</t>
  </si>
  <si>
    <t>O00-O99</t>
  </si>
  <si>
    <t>P00-P96</t>
  </si>
  <si>
    <t>Q00-Q99</t>
  </si>
  <si>
    <t>R00-R99</t>
  </si>
  <si>
    <t>S00-T98</t>
  </si>
  <si>
    <t>V01-Y98</t>
  </si>
  <si>
    <t>Z00-Z99</t>
  </si>
  <si>
    <t>A00-Z99</t>
  </si>
  <si>
    <t xml:space="preserve">   ….HC.1.3.1 allgemeinmedizinisch</t>
  </si>
  <si>
    <t xml:space="preserve">   ….HC.1.3.2 zahnmedizinisch</t>
  </si>
  <si>
    <t xml:space="preserve">   ….HC.1.3.3 fachärztlich</t>
  </si>
  <si>
    <t xml:space="preserve">   ….HC.1.3.9 andere</t>
  </si>
  <si>
    <t>Z00-Z99: In der Kategorie Z werden u.a. auch die Neugeborenen erfasst. Aus diesem Grund ist ein Teil des Rückgangs auf die Schliessung der Geburtenabteilung des Liechtensteinischen Landesspitals im Frühjahr 2014 zurückzuführen.</t>
  </si>
  <si>
    <t>C00-D48: 2012 wurde in Zusammenarbeit mit dem Kantonsspital Graubünden die onkologische Sprechstunde eingeführt.</t>
  </si>
  <si>
    <t>O00-O99: Die Geburtenabteilung des Liechtensteinischen Landesspitals wurde im Frühjahr 2014 geschlossen.</t>
  </si>
  <si>
    <t>Fachrichtung: Die Gliederung nach Fachrichtung folgt der Definition von Eurostat/ OECD/ WHO.</t>
  </si>
  <si>
    <r>
      <t>Medizinisc</t>
    </r>
    <r>
      <rPr>
        <sz val="11"/>
        <rFont val="Calibri"/>
        <family val="2"/>
      </rPr>
      <t>he Spezialisten: Ärzte, die sich auf die Diagnosestellung und nicht-chirurgische Behandlung</t>
    </r>
    <r>
      <rPr>
        <sz val="11"/>
        <color theme="1"/>
        <rFont val="Calibri"/>
        <family val="2"/>
        <scheme val="minor"/>
      </rPr>
      <t xml:space="preserve"> von physischen Beschwerden spezialisiert haben. Dazu gehören u.a. Kardiologen, Onkologen, Rheumatologen, Neurol</t>
    </r>
    <r>
      <rPr>
        <sz val="11"/>
        <rFont val="Calibri"/>
        <family val="2"/>
      </rPr>
      <t>o</t>
    </r>
    <r>
      <rPr>
        <sz val="11"/>
        <color theme="1"/>
        <rFont val="Calibri"/>
        <family val="2"/>
        <scheme val="minor"/>
      </rPr>
      <t>gen. Die Ärzte der Inneren Medizin werden entsprechend der Definition von Eurostat/ OECD/ WHO den medizinischen Spezialisten zugerechnet. In der Krankenkassenstatistik werden die Ärzte der Inneren Medizin den Allgemeinmedizinern zugeordnet.</t>
    </r>
  </si>
  <si>
    <t>Bewilligungen für die eigenverantwortliche Ausübung von Gesundheitsberufen in Liechtenstein</t>
  </si>
  <si>
    <t>Gesundheitsinfrastruktur, Massnahmen und Diagnosen</t>
  </si>
  <si>
    <t>Gesundheitsausgaben für die Einwohner in Liechtenstein</t>
  </si>
  <si>
    <t>Zeitreihen</t>
  </si>
  <si>
    <t>Labormedizinische Diagnostiker</t>
  </si>
  <si>
    <t>65 bis 74 Jahre</t>
  </si>
  <si>
    <t>Fachrichtung - Total</t>
  </si>
  <si>
    <t>Magnetresonanztomographen (MRT)</t>
  </si>
  <si>
    <t>Magnetresonanztomographen</t>
  </si>
  <si>
    <t>Symptome u. abnorme klin. u. Laborbefunde, die andernorts nicht klassifiziert sind</t>
  </si>
  <si>
    <t>HP.6 Anbieter von Präventivmassnahmen -Total</t>
  </si>
  <si>
    <t>3.2 Gesundheitsausgaben nach Funktion der Gesundheitsversorgung und Ort der Leistung</t>
  </si>
  <si>
    <t>3.1 Gesundheitsausgaben nach Leistungserbringer der Gesundheitsversorgung und Ort der Leistung</t>
  </si>
  <si>
    <t>3.3 Gesundheitsausgaben nach Finanzierungssystem und Ort der Leistung</t>
  </si>
  <si>
    <t>3.4 Gesundheitsausgaben nach Ort der Leistung, Funktion und Leistungserbringer</t>
  </si>
  <si>
    <t>in Tsd. CHF</t>
  </si>
  <si>
    <t>3.5 Gesundheitsausgaben nach Ort der Leistung, Funktion und Finanzierungssystem</t>
  </si>
  <si>
    <t>3.6 Gesundheitsausgaben nach Ort der Leistung, Leistungserbringer und Finanzierungssystem</t>
  </si>
  <si>
    <t>Krankheiten des Blutes u. der blutbildenden Organe sowie best. Störungen mit Beteiligung d. Immunsystems</t>
  </si>
  <si>
    <t>Angeborene Fehlbildungen, Deformitäten u. Chromosomenanomalien</t>
  </si>
  <si>
    <t>&gt;&gt;</t>
  </si>
  <si>
    <t>Computertomographie</t>
  </si>
  <si>
    <t>Endoskopie</t>
  </si>
  <si>
    <t>Magnetresonanztomographie</t>
  </si>
  <si>
    <t>Röntgen</t>
  </si>
  <si>
    <t>Ultraschall</t>
  </si>
  <si>
    <t>Allgemeinchirurgische Operationen</t>
  </si>
  <si>
    <t>davon Appendektomie</t>
  </si>
  <si>
    <t>davon laparoskopische Appendektomie</t>
  </si>
  <si>
    <t>davon Verschluss der Inguinalhernie</t>
  </si>
  <si>
    <t>Dentaleingriffe</t>
  </si>
  <si>
    <t>Eingriffe an Hals, Nasen und Ohren</t>
  </si>
  <si>
    <t>davon Tonsillektomie</t>
  </si>
  <si>
    <t>Gefässchirurgie</t>
  </si>
  <si>
    <t>Gynäkologische Operationen</t>
  </si>
  <si>
    <t>davon Hysterektomie</t>
  </si>
  <si>
    <t>Plastische Operationen</t>
  </si>
  <si>
    <t>Traumatologische und orthopädische Eingriffe</t>
  </si>
  <si>
    <t>davon Ersatz des Hüftgelenks</t>
  </si>
  <si>
    <t>davon totaler Ersatz des Kniegelenks</t>
  </si>
  <si>
    <t>Urologische Operationen</t>
  </si>
  <si>
    <t>davon offene Prostatektomie</t>
  </si>
  <si>
    <t>davon transurethrale Prostatektomie</t>
  </si>
  <si>
    <t>Diverse Eingriffe</t>
  </si>
  <si>
    <t>Tabelle 4.1.7</t>
  </si>
  <si>
    <t xml:space="preserve">Allgemeinchirurgische Eingriffe </t>
  </si>
  <si>
    <t>4.1.7</t>
  </si>
  <si>
    <t>2.3 Untersuchungen mit Hilfe bildgebender medizinischer Techniken im Liechtensteinischen Landesspital</t>
  </si>
  <si>
    <t>Technische Ausstattung: Berücksichtigt werden Grossgeräte in Spitälern.</t>
  </si>
  <si>
    <t>Bestimmte Zustände, mit Ursprung in d. Perinatalperiode</t>
  </si>
  <si>
    <t>Verletzungen, Vergiftungen u. bestimmte andere Folgen äusserer Ursachen</t>
  </si>
  <si>
    <t>Familienhilfe: In der Familienhilfe werden die Angaben der Lebenshilfe Balzers sowie der Familienhilfe Liechtenstein ausgewiesen.</t>
  </si>
  <si>
    <t>Personen mit einer Bewilligung in Gesundheitsberufen und Gesundheitsberufegesellschaften</t>
  </si>
  <si>
    <t>Ärzte mit einer Bewilligung nach medizinischer Fachrichtung und Ärztegesellschaften</t>
  </si>
  <si>
    <t>Spitäler, Pflegeheime und Familienhilfen</t>
  </si>
  <si>
    <t>Technische Ausstattung und Medizintechnik in Spitälern</t>
  </si>
  <si>
    <t>Untersuchungen mit Hilfe bildgebender Verfahren im Liechtensteinischen Landesspital</t>
  </si>
  <si>
    <t>Chirurgische Eingriffe im Liechtensteinischen Landesspital</t>
  </si>
  <si>
    <t>Gesundheitsausgaben in Tsd. CHF und Anteil im Inland nach Leistungserbringer</t>
  </si>
  <si>
    <t>Gesundheitsausgaben in Tsd. CHF und Anteil im Inland nach Funktion der Leistung</t>
  </si>
  <si>
    <t>Gesundheitsausgaben in Tsd. CHF und Anteil im Inland nach Finanzierungssystem</t>
  </si>
  <si>
    <t>davon Cholezystektomie</t>
  </si>
  <si>
    <t>davon laparoskopische Cholezystektomie</t>
  </si>
  <si>
    <t>davon laparoskopischer Verschluss einer Inguinalhernie</t>
  </si>
  <si>
    <t>davon laparoskopische Hysterektomie</t>
  </si>
  <si>
    <t>davon arthroskopische Exzision eines Meniskus am Kniegelenk</t>
  </si>
  <si>
    <t>Anteil Inland in %</t>
  </si>
  <si>
    <t>2010: Ab 2010 werden die angestellten Ärzte mitberücksichtigt.</t>
  </si>
  <si>
    <t>Anzahl Spitäler</t>
  </si>
  <si>
    <t>4.1 Bewilligungen, Gesundheitsinfrastruktur, Massnahmen und Diagnosen in Liechtenstein</t>
  </si>
  <si>
    <t>Familienhilfen</t>
  </si>
  <si>
    <t>Pflegefachpersonal: Die Anzahl des Pflegefachpersonals in Tabelle 2.1 ist höher als in Tabelle 1.1, da das gesamte Pflegefachpersonal in Spitälern, Pflegeheimen und bei den Familienhilfen berücksichtigt wird. D.h. es werden auch Personen ohne Bewilligung zur eigenverantwortlichen Berufsausübung gezählt, die angestellt tätig sind.</t>
  </si>
  <si>
    <t>Ärzte: Ärzte mit einer Bewilligung werden separat in der Tabelle 4.1.2 aufgeführt.</t>
  </si>
  <si>
    <t xml:space="preserve">Anzahl Bewilligungen: Berücksichtigt werden die Personen, die jeweils per 31. Dezember über eine Bewilligung des Amts für Gesundheit gemäss Ärztegesetz verfügen. </t>
  </si>
  <si>
    <t>Familienhilfen: In der Kategorie Familienhilfen werden die Angaben der Lebenshilfe Balzers sowie der Familienhilfe Liechtenstein ausgewiesen.</t>
  </si>
  <si>
    <t>Die zehn häufigsten ICD-10 Diagnosen stationärer Krankheitsfälle in Spitälern in Liechtenstein</t>
  </si>
  <si>
    <t xml:space="preserve">HF.3 Selbstzahlungen der Haushalte - Total </t>
  </si>
  <si>
    <t>Anzahl Bewilligungen: Berücksichtigt werden die Personen, die jeweils per 31. Dezember über eine Bewilligung des Amts für Gesundheit zur eigenverantwortlichen Ausübung eines Gesundheitsberufes gemäss Gesundheitsgesetz (GesG) verfügen. Aufgeführt werden die häufigsten Kategorien.</t>
  </si>
  <si>
    <t>Weitere Bewilligungen in Gesund-heitsberufen</t>
  </si>
  <si>
    <t>Neurochirurgische Eingriffe</t>
  </si>
  <si>
    <t xml:space="preserve">2017/ 2018: Mit der Eröffnung einer Privatklinik in Liechtenstein im Jahr 2017 wurden chirurgische Eingriffe von einem zusätzlichen Leistungserbringer erbracht, was zu einem Rückgang der Eingriffe im Liechtensteinischen Landesspital geführt hat. Im Juli 2018 stellte diese Privatklinik ihren Betrieb wieder ein. </t>
  </si>
  <si>
    <t>2017: Die Zunahme der Diagnosen ist in Verbindung mit der 2017 eröffneten Privatklinik in Liechtenstein zu sehen.</t>
  </si>
  <si>
    <t>2018: Da die Privatklinik im Juli 2018 wieder geschlossen wurde, sind für das Berichtsjahr keine detaillierten Daten verfügbar. Die bis im Juli gezählten 474 stationären Spitalaustritte können deshalb nicht in die Tabelle aufgenommen werden.</t>
  </si>
  <si>
    <t xml:space="preserve"> </t>
  </si>
  <si>
    <t>2018: Zwei Fälle des Liechtensteinischen Landesspitals konnten nicht codiert werden und sind deshalb in der Tabelle nicht aufgeführt.</t>
  </si>
  <si>
    <t>Psychologen</t>
  </si>
  <si>
    <t>Psychotherapeuten</t>
  </si>
  <si>
    <t>Pflegefachpersonen</t>
  </si>
  <si>
    <t>Alle</t>
  </si>
  <si>
    <t>AB</t>
  </si>
  <si>
    <t>CD</t>
  </si>
  <si>
    <t>D</t>
  </si>
  <si>
    <t>E</t>
  </si>
  <si>
    <t>F</t>
  </si>
  <si>
    <t>G</t>
  </si>
  <si>
    <t>H</t>
  </si>
  <si>
    <t>HH</t>
  </si>
  <si>
    <t>I</t>
  </si>
  <si>
    <t>J</t>
  </si>
  <si>
    <t>K</t>
  </si>
  <si>
    <t>L</t>
  </si>
  <si>
    <t>M</t>
  </si>
  <si>
    <t>N</t>
  </si>
  <si>
    <t>O</t>
  </si>
  <si>
    <t>P</t>
  </si>
  <si>
    <t>Q</t>
  </si>
  <si>
    <t>R</t>
  </si>
  <si>
    <t>ST</t>
  </si>
  <si>
    <t>VY</t>
  </si>
  <si>
    <t>Z</t>
  </si>
  <si>
    <t>ICD-10 Codes: Bis 2011 wurde für die Codierung der Krankheitsfälle der Tessiner Code verwendet, welcher nachträglich auf ICD-10 umcodiert wurde. Seit 2012 wird das ICD-10 Codiersystem verwendet.</t>
  </si>
  <si>
    <t>Psychologen: Bis und mit 2016 wurden Psychotherapeuten in der Kategorie Psychologen ausgewiesen. Ab 2017 werden die Kategorien separat geführt. Da eine Person über beide Bewilligungen verfügen kann, wird sie in beiden Berufsgruppen gezählt.</t>
  </si>
  <si>
    <t>2.5 Stationäre Krankheitsfälle in liechtensteinischen Spitälern nach ICD-10 Diagnose, Alterskategorie und Geschlecht der Patienten</t>
  </si>
  <si>
    <t>2019: Im Mai 2019 wurde eine Privatklinik, welche sich auf die Behandlung von schweren Depressionen und Erschöpfungszuständen spezialisiert hat, eröffnet. Die Zunahme der Fälle in der Kategorie F ist in diesem Zusammenhang zu sehen.</t>
  </si>
  <si>
    <t>2018: Die Anzahl der Betten in Spitälern hat sich einerseits aufgrund der Schliessung eines Spitals und andererseits aufgrund einer Strategie "Futura" des Liechtensteinischen Landesspitals (Liechtensteinisches Landesspital, 2018, PULS Nr. 65, S. 3) verringert.</t>
  </si>
  <si>
    <t>Mund-, Kiefer- &amp; Gesichtschirurgie</t>
  </si>
  <si>
    <t>Ultraschall: Die Geburtenabteilung des Liechtensteinischen Landesspitals wurde im Frühjahr 2014 geschlossen, was zu einem Rückgang der Ultraschalluntersuchungen führte. Seit 2019 werden wieder vermehrt gynäkologische Untersuchungen durch Belegärzte durchgeführt.</t>
  </si>
  <si>
    <t>2014: Gynäkologische Eingriffe: Die Geburtenabteilung des Liechtensteinischen Landesspitals wurde im Frühjahr 2014 geschlossen. Seit 2019 werden wieder vermehrt gynäkologische Untersuchungen durch Belegärzte durchgeführt.</t>
  </si>
  <si>
    <t xml:space="preserve">2015: Seit 2015 werden die Praxislaborleistungen von Ärzten separat erfasst und als HC.4 Hilfsleistungen codiert, wobei sie sich zwischen CHF 3403 Tsd. und CHF 3565 Tsd. bewegten. In den Vorjahren 2013 und 2014 waren diese Leistungen in der Kategorie HC.1 Kurative Gesundheitsversorgung enthalten. </t>
  </si>
  <si>
    <t>per 31. Dezember 2021</t>
  </si>
  <si>
    <t>Psychotherapeuten und Psychologen: 2021 verfügten 17 Personen über beide Bewilligungen und sind daher in beiden Berufsgruppen enthalten.</t>
  </si>
  <si>
    <t xml:space="preserve">Total: Berücksichtigt werden die Personen, die per 31. Dezember 2021 über eine Bewilligung des Amts für Gesundheit gemäss Ärztegesetz verfügen. </t>
  </si>
  <si>
    <t>Berichtsjahr 2021</t>
  </si>
  <si>
    <t>Rechnungsjahr 2020</t>
  </si>
  <si>
    <t>Berichtsjahr 2020</t>
  </si>
  <si>
    <t>Aufgrund von zusätzlichen Abklärungen werden für 2021 noch keine Werte publiziert.</t>
  </si>
  <si>
    <t>2021: Aufgrund von zusätzlichen Abklärungen werden für 2021 noch keine Werte publiziert.</t>
  </si>
  <si>
    <t>2021: Die Kategorisierung von Pflegefach- und Pflegehilfspersonal wurde rückwirkend überprüft und für die Jahre 2005-2008 sowie 2017-2020 korrigiert.</t>
  </si>
  <si>
    <t>2019:  Die Zunahmen bei den Spitälern sind im Zusammenhang mit einer neu eröffneten Privatklinik zu sehen.</t>
  </si>
  <si>
    <t>2020: Die Zunahme bei der Computertomographie hängt nach Auskunft des Liechtensteinischen Landesspitals einerseits mit Änderungen in der Verrechnung und andererseits mit den zusätzlichen chirurgischen Eingriffen zusammen. Zudem sind bei zahlreichen Covid-19-Patienten computertomographische Beurteilungen nötig.</t>
  </si>
  <si>
    <t xml:space="preserve">2021, HP.6: In der Kategorie Prävention sind u.a. Ausgaben für Covid-19-Tests, Abwassertests, Conact-Tracing sowie die Betreuung der Hotline enthalten. </t>
  </si>
  <si>
    <t>Tabelle</t>
  </si>
  <si>
    <t>Tab_1_1</t>
  </si>
  <si>
    <t>Tab_1_2</t>
  </si>
  <si>
    <t>Tab_1_3</t>
  </si>
  <si>
    <t>Tab_2_1</t>
  </si>
  <si>
    <t>Tab_2_2</t>
  </si>
  <si>
    <t>Tab_2_3</t>
  </si>
  <si>
    <t>Tab_2_4</t>
  </si>
  <si>
    <t>Tab_2_5</t>
  </si>
  <si>
    <t>Tab_3_1</t>
  </si>
  <si>
    <t>Tab_3_2</t>
  </si>
  <si>
    <t>Tab_3_3</t>
  </si>
  <si>
    <t>Tab_3_4</t>
  </si>
  <si>
    <t>Tab_3_5</t>
  </si>
  <si>
    <t>Tab_3_6</t>
  </si>
  <si>
    <t>Tab_4_1_1</t>
  </si>
  <si>
    <t>Tab_4_1_2</t>
  </si>
  <si>
    <t>Tab_4_1_3</t>
  </si>
  <si>
    <t>Tab_4_1_4</t>
  </si>
  <si>
    <t>Tab_4_1_5</t>
  </si>
  <si>
    <t>Tab_4_1_6</t>
  </si>
  <si>
    <t>Tab_4_1_7</t>
  </si>
  <si>
    <t>Tab_4_2_1</t>
  </si>
  <si>
    <t>Tab_4_2_2</t>
  </si>
  <si>
    <t>Tab_4_2_3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</si>
</sst>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0.0"/>
    <numFmt numFmtId="165" formatCode="_ * \ #######0&quot; &quot;;_ * \-#####\ ##0&quot; &quot;;_ * &quot;- &quot;_ ;_ @&quot; &quot;\ "/>
    <numFmt numFmtId="166" formatCode="_ * \ ##\ ###\ ##0&quot; &quot;;_ * \-##\ ###\ ##0&quot; &quot;;_ * &quot;- &quot;_ ;_ @&quot; &quot;\ "/>
    <numFmt numFmtId="167" formatCode="_ * #,##0.0_ ;_ * \-#,##0.0_ ;_ * &quot;-&quot;?_ ;_ @_ "/>
    <numFmt numFmtId="168" formatCode="0_ ;\-0\ "/>
    <numFmt numFmtId="169" formatCode="0;;\-"/>
    <numFmt numFmtId="170" formatCode="#,##0.0"/>
  </numFmts>
  <fonts count="17" x14ac:knownFonts="1">
    <font>
      <sz val="11"/>
      <color theme="1"/>
      <name val="Calibri"/>
      <family val="2"/>
      <scheme val="minor"/>
    </font>
    <font>
      <sz val="11"/>
      <name val="Calibri"/>
      <family val="2"/>
    </font>
    <font>
      <sz val="10"/>
      <name val="Arial"/>
      <family val="2"/>
    </font>
    <font>
      <sz val="10"/>
      <color indexed="8"/>
      <name val="Arial"/>
      <family val="2"/>
    </font>
    <font>
      <sz val="11"/>
      <color theme="1"/>
      <name val="Calibri"/>
      <family val="2"/>
      <scheme val="minor"/>
    </font>
    <font>
      <b/>
      <sz val="11"/>
      <color theme="1"/>
      <name val="Calibri"/>
      <family val="2"/>
      <scheme val="minor"/>
    </font>
    <font>
      <sz val="11"/>
      <color rgb="FF006100"/>
      <name val="Calibri"/>
      <family val="2"/>
      <scheme val="minor"/>
    </font>
    <font>
      <sz val="11"/>
      <color rgb="FFFF0000"/>
      <name val="Calibri"/>
      <family val="2"/>
      <scheme val="minor"/>
    </font>
    <font>
      <b/>
      <sz val="11"/>
      <color theme="0" tint="-0.499984740745262"/>
      <name val="Calibri"/>
      <family val="2"/>
      <scheme val="minor"/>
    </font>
    <font>
      <sz val="10"/>
      <name val="Calibri"/>
      <family val="2"/>
      <scheme val="minor"/>
    </font>
    <font>
      <sz val="11"/>
      <name val="Calibri"/>
      <family val="2"/>
      <scheme val="minor"/>
    </font>
    <font>
      <b/>
      <sz val="16"/>
      <color theme="1"/>
      <name val="Calibri"/>
      <family val="2"/>
      <scheme val="minor"/>
    </font>
    <font>
      <i/>
      <sz val="11"/>
      <color theme="1"/>
      <name val="Calibri"/>
      <family val="2"/>
      <scheme val="minor"/>
    </font>
    <font>
      <b/>
      <sz val="11"/>
      <name val="Calibri"/>
      <family val="2"/>
      <scheme val="minor"/>
    </font>
    <font>
      <u/>
      <sz val="11"/>
      <color theme="1"/>
      <name val="Calibri"/>
      <family val="2"/>
      <scheme val="minor"/>
    </font>
    <font>
      <sz val="11"/>
      <color theme="0" tint="-0.249977111117893"/>
      <name val="Calibri"/>
      <family val="2"/>
      <scheme val="minor"/>
    </font>
    <font>
      <u/>
      <sz val="11"/>
      <color theme="10"/>
      <name val="Calibri"/>
      <family val="2"/>
      <scheme val="minor"/>
    </font>
  </fonts>
  <fills count="6">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rgb="FFFFCC99"/>
        <bgColor indexed="64"/>
      </patternFill>
    </fill>
    <fill>
      <patternFill patternType="solid">
        <fgColor rgb="FFFFC000"/>
        <bgColor indexed="64"/>
      </patternFill>
    </fill>
  </fills>
  <borders count="10">
    <border>
      <left/>
      <right/>
      <top/>
      <bottom/>
      <diagonal/>
    </border>
    <border>
      <left/>
      <right/>
      <top style="thin">
        <color indexed="64"/>
      </top>
      <bottom/>
      <diagonal/>
    </border>
    <border>
      <left/>
      <right/>
      <top/>
      <bottom style="thin">
        <color indexed="64"/>
      </bottom>
      <diagonal/>
    </border>
    <border>
      <left/>
      <right/>
      <top/>
      <bottom style="thin">
        <color theme="2" tint="-0.499984740745262"/>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style="thin">
        <color indexed="64"/>
      </top>
      <bottom/>
      <diagonal/>
    </border>
    <border>
      <left/>
      <right style="thin">
        <color theme="2" tint="-0.499984740745262"/>
      </right>
      <top style="thin">
        <color indexed="64"/>
      </top>
      <bottom/>
      <diagonal/>
    </border>
    <border>
      <left/>
      <right/>
      <top style="thin">
        <color theme="2" tint="-0.499984740745262"/>
      </top>
      <bottom/>
      <diagonal/>
    </border>
    <border>
      <left/>
      <right style="thin">
        <color auto="1"/>
      </right>
      <top/>
      <bottom/>
      <diagonal/>
    </border>
  </borders>
  <cellStyleXfs count="4">
    <xf numFmtId="0" fontId="0" fillId="0" borderId="0"/>
    <xf numFmtId="0" fontId="6" fillId="2" borderId="0" applyNumberFormat="0" applyBorder="0" applyAlignment="0" applyProtection="0"/>
    <xf numFmtId="0" fontId="2" fillId="0" borderId="0"/>
    <xf numFmtId="0" fontId="16" fillId="0" borderId="0" applyNumberFormat="0" applyFill="0" applyBorder="0" applyAlignment="0" applyProtection="0"/>
  </cellStyleXfs>
  <cellXfs count="350">
    <xf numFmtId="0" fontId="0" fillId="0" borderId="0" xfId="0"/>
    <xf numFmtId="0" fontId="5" fillId="0" borderId="0" xfId="0" applyFont="1"/>
    <xf numFmtId="0" fontId="0" fillId="0" borderId="0" xfId="0" applyAlignment="1"/>
    <xf numFmtId="0" fontId="0" fillId="0" borderId="0" xfId="0" applyAlignment="1">
      <alignment horizontal="right"/>
    </xf>
    <xf numFmtId="0" fontId="0" fillId="0" borderId="1" xfId="0" applyBorder="1"/>
    <xf numFmtId="164" fontId="0" fillId="0" borderId="1" xfId="0" applyNumberFormat="1" applyBorder="1"/>
    <xf numFmtId="164" fontId="0" fillId="0" borderId="0" xfId="0" applyNumberFormat="1"/>
    <xf numFmtId="0" fontId="5" fillId="0" borderId="0" xfId="0" applyFont="1" applyAlignment="1">
      <alignment horizontal="right"/>
    </xf>
    <xf numFmtId="41" fontId="0" fillId="0" borderId="0" xfId="0" applyNumberFormat="1"/>
    <xf numFmtId="41" fontId="0" fillId="0" borderId="1" xfId="0" applyNumberFormat="1" applyBorder="1"/>
    <xf numFmtId="0" fontId="0" fillId="0" borderId="0" xfId="0" applyAlignment="1">
      <alignment horizontal="left" indent="1"/>
    </xf>
    <xf numFmtId="0" fontId="0" fillId="0" borderId="0" xfId="0" applyFont="1" applyAlignment="1"/>
    <xf numFmtId="0" fontId="5" fillId="0" borderId="0" xfId="0" applyFont="1" applyAlignment="1"/>
    <xf numFmtId="0" fontId="0" fillId="0" borderId="0" xfId="0" applyAlignment="1"/>
    <xf numFmtId="0" fontId="0" fillId="0" borderId="0" xfId="0" applyFill="1"/>
    <xf numFmtId="0" fontId="0" fillId="0" borderId="0" xfId="0" applyBorder="1"/>
    <xf numFmtId="0" fontId="0" fillId="0" borderId="0" xfId="0" applyAlignment="1"/>
    <xf numFmtId="0" fontId="0" fillId="0" borderId="0" xfId="0" applyAlignment="1">
      <alignment wrapText="1"/>
    </xf>
    <xf numFmtId="165" fontId="0" fillId="0" borderId="0" xfId="0" applyNumberFormat="1" applyFill="1" applyAlignment="1">
      <alignment horizontal="right"/>
    </xf>
    <xf numFmtId="41" fontId="0" fillId="0" borderId="0" xfId="0" applyNumberFormat="1" applyFill="1" applyAlignment="1">
      <alignment horizontal="right"/>
    </xf>
    <xf numFmtId="41" fontId="0" fillId="0" borderId="1" xfId="0" applyNumberFormat="1" applyFill="1" applyBorder="1" applyAlignment="1">
      <alignment horizontal="right"/>
    </xf>
    <xf numFmtId="0" fontId="5" fillId="0" borderId="0" xfId="0" applyFont="1" applyAlignment="1">
      <alignment wrapText="1"/>
    </xf>
    <xf numFmtId="166" fontId="0" fillId="0" borderId="0" xfId="0" quotePrefix="1" applyNumberFormat="1" applyFill="1" applyAlignment="1">
      <alignment horizontal="left" wrapText="1"/>
    </xf>
    <xf numFmtId="0" fontId="0" fillId="0" borderId="0" xfId="0" applyFill="1" applyAlignment="1">
      <alignment horizontal="left" wrapText="1"/>
    </xf>
    <xf numFmtId="0" fontId="0" fillId="0" borderId="0" xfId="0" applyFont="1"/>
    <xf numFmtId="0" fontId="0" fillId="0" borderId="0" xfId="0" applyFont="1" applyAlignment="1"/>
    <xf numFmtId="0" fontId="5" fillId="0" borderId="0" xfId="0" applyFont="1" applyAlignment="1">
      <alignment horizontal="left" vertical="center" wrapText="1"/>
    </xf>
    <xf numFmtId="165" fontId="0" fillId="0" borderId="1" xfId="0" applyNumberFormat="1" applyFill="1" applyBorder="1" applyAlignment="1">
      <alignment horizontal="right"/>
    </xf>
    <xf numFmtId="0" fontId="5" fillId="0" borderId="0" xfId="0" applyFont="1" applyBorder="1" applyAlignment="1">
      <alignment wrapText="1"/>
    </xf>
    <xf numFmtId="41" fontId="0" fillId="0" borderId="0" xfId="0" applyNumberFormat="1" applyAlignment="1">
      <alignment horizontal="right" vertical="center" wrapText="1"/>
    </xf>
    <xf numFmtId="41" fontId="0" fillId="0" borderId="0" xfId="0" applyNumberFormat="1" applyBorder="1" applyAlignment="1">
      <alignment horizontal="right" vertical="center" wrapText="1"/>
    </xf>
    <xf numFmtId="41" fontId="0" fillId="0" borderId="3" xfId="0" applyNumberFormat="1" applyBorder="1" applyAlignment="1">
      <alignment horizontal="right" vertical="center" wrapText="1"/>
    </xf>
    <xf numFmtId="0" fontId="5" fillId="0" borderId="4" xfId="0" applyFont="1" applyBorder="1" applyAlignment="1">
      <alignment wrapText="1"/>
    </xf>
    <xf numFmtId="0" fontId="5" fillId="0" borderId="5" xfId="0" applyFont="1" applyBorder="1" applyAlignment="1">
      <alignment wrapText="1"/>
    </xf>
    <xf numFmtId="165" fontId="0" fillId="0" borderId="6" xfId="0" applyNumberFormat="1" applyFill="1" applyBorder="1" applyAlignment="1">
      <alignment horizontal="right"/>
    </xf>
    <xf numFmtId="164" fontId="0" fillId="0" borderId="7" xfId="0" applyNumberFormat="1" applyBorder="1"/>
    <xf numFmtId="165" fontId="0" fillId="0" borderId="4" xfId="0" applyNumberFormat="1" applyFill="1" applyBorder="1" applyAlignment="1">
      <alignment horizontal="right"/>
    </xf>
    <xf numFmtId="164" fontId="0" fillId="0" borderId="5" xfId="0" applyNumberFormat="1" applyBorder="1"/>
    <xf numFmtId="41" fontId="0" fillId="0" borderId="0" xfId="0" applyNumberFormat="1" applyFill="1" applyBorder="1" applyAlignment="1">
      <alignment horizontal="right"/>
    </xf>
    <xf numFmtId="165" fontId="0" fillId="0" borderId="0" xfId="0" applyNumberFormat="1" applyFill="1" applyBorder="1" applyAlignment="1">
      <alignment horizontal="right"/>
    </xf>
    <xf numFmtId="41" fontId="0" fillId="3" borderId="0" xfId="0" applyNumberFormat="1" applyFill="1" applyBorder="1" applyAlignment="1">
      <alignment horizontal="right" vertical="center" wrapText="1"/>
    </xf>
    <xf numFmtId="41" fontId="0" fillId="3" borderId="0" xfId="0" applyNumberFormat="1" applyFill="1" applyBorder="1" applyAlignment="1">
      <alignment horizontal="right"/>
    </xf>
    <xf numFmtId="0" fontId="5" fillId="3" borderId="0" xfId="0" applyFont="1" applyFill="1" applyAlignment="1">
      <alignment wrapText="1"/>
    </xf>
    <xf numFmtId="165" fontId="0" fillId="3" borderId="1" xfId="0" applyNumberFormat="1" applyFill="1" applyBorder="1" applyAlignment="1">
      <alignment horizontal="right"/>
    </xf>
    <xf numFmtId="165" fontId="0" fillId="3" borderId="0" xfId="0" applyNumberFormat="1" applyFill="1" applyAlignment="1">
      <alignment horizontal="right"/>
    </xf>
    <xf numFmtId="0" fontId="8" fillId="0" borderId="0" xfId="0" applyFont="1" applyAlignment="1">
      <alignment horizontal="right"/>
    </xf>
    <xf numFmtId="0" fontId="0" fillId="0" borderId="1" xfId="0" applyBorder="1" applyAlignment="1">
      <alignment wrapText="1"/>
    </xf>
    <xf numFmtId="0" fontId="0" fillId="0" borderId="2" xfId="0" applyBorder="1"/>
    <xf numFmtId="0" fontId="0" fillId="0" borderId="1" xfId="0" applyFont="1" applyBorder="1" applyAlignment="1">
      <alignment horizontal="left" wrapText="1"/>
    </xf>
    <xf numFmtId="0" fontId="0" fillId="0" borderId="0" xfId="0" applyFont="1" applyFill="1" applyAlignment="1">
      <alignment horizontal="left" wrapText="1"/>
    </xf>
    <xf numFmtId="166" fontId="0" fillId="0" borderId="0" xfId="0" quotePrefix="1" applyNumberFormat="1" applyFont="1" applyFill="1" applyAlignment="1">
      <alignment horizontal="left" wrapText="1"/>
    </xf>
    <xf numFmtId="0" fontId="0" fillId="0" borderId="2" xfId="0" applyFont="1" applyBorder="1" applyAlignment="1">
      <alignment horizontal="left" wrapText="1"/>
    </xf>
    <xf numFmtId="0" fontId="5" fillId="0" borderId="0" xfId="0" applyFont="1" applyAlignment="1">
      <alignment horizontal="right" wrapText="1"/>
    </xf>
    <xf numFmtId="0" fontId="0" fillId="0" borderId="0" xfId="0" applyBorder="1" applyAlignment="1">
      <alignment horizontal="right"/>
    </xf>
    <xf numFmtId="0" fontId="0" fillId="0" borderId="0" xfId="0" applyFill="1" applyBorder="1"/>
    <xf numFmtId="41" fontId="0" fillId="0" borderId="0" xfId="0" applyNumberFormat="1" applyBorder="1"/>
    <xf numFmtId="41" fontId="0" fillId="0" borderId="1" xfId="0" applyNumberFormat="1" applyBorder="1" applyAlignment="1"/>
    <xf numFmtId="41" fontId="0" fillId="0" borderId="0" xfId="0" applyNumberFormat="1" applyBorder="1" applyAlignment="1"/>
    <xf numFmtId="41" fontId="0" fillId="0" borderId="0" xfId="0" applyNumberFormat="1" applyFill="1" applyBorder="1"/>
    <xf numFmtId="0" fontId="0" fillId="0" borderId="0" xfId="0" applyFill="1" applyBorder="1" applyAlignment="1">
      <alignment wrapText="1"/>
    </xf>
    <xf numFmtId="0" fontId="5" fillId="0" borderId="2" xfId="0" applyFont="1" applyBorder="1" applyAlignment="1">
      <alignment wrapText="1"/>
    </xf>
    <xf numFmtId="41" fontId="0" fillId="0" borderId="1" xfId="0" applyNumberFormat="1" applyFill="1" applyBorder="1"/>
    <xf numFmtId="41" fontId="0" fillId="0" borderId="0" xfId="0" applyNumberFormat="1" applyFill="1"/>
    <xf numFmtId="0" fontId="0" fillId="0" borderId="0" xfId="0" applyFont="1" applyFill="1" applyAlignment="1"/>
    <xf numFmtId="0" fontId="0" fillId="0" borderId="0" xfId="0" applyAlignment="1">
      <alignment wrapText="1"/>
    </xf>
    <xf numFmtId="0" fontId="5" fillId="0" borderId="0" xfId="0" applyFont="1" applyAlignment="1">
      <alignment wrapText="1"/>
    </xf>
    <xf numFmtId="168" fontId="0" fillId="0" borderId="1" xfId="0" applyNumberFormat="1" applyBorder="1" applyAlignment="1">
      <alignment horizontal="right"/>
    </xf>
    <xf numFmtId="168" fontId="0" fillId="0" borderId="0" xfId="0" applyNumberFormat="1" applyAlignment="1">
      <alignment horizontal="right"/>
    </xf>
    <xf numFmtId="168" fontId="0" fillId="0" borderId="0" xfId="0" applyNumberFormat="1"/>
    <xf numFmtId="168" fontId="0" fillId="0" borderId="0" xfId="0" applyNumberFormat="1" applyFill="1" applyAlignment="1">
      <alignment wrapText="1"/>
    </xf>
    <xf numFmtId="168" fontId="0" fillId="0" borderId="0" xfId="0" applyNumberFormat="1" applyAlignment="1">
      <alignment wrapText="1"/>
    </xf>
    <xf numFmtId="168" fontId="0" fillId="0" borderId="1" xfId="0" applyNumberFormat="1" applyBorder="1"/>
    <xf numFmtId="0" fontId="5" fillId="0" borderId="0" xfId="0" applyFont="1" applyAlignment="1">
      <alignment horizontal="left" wrapText="1"/>
    </xf>
    <xf numFmtId="0" fontId="0" fillId="0" borderId="1" xfId="0" applyFill="1" applyBorder="1" applyAlignment="1">
      <alignment horizontal="left" wrapText="1"/>
    </xf>
    <xf numFmtId="166" fontId="0" fillId="0" borderId="0" xfId="0" applyNumberFormat="1" applyFill="1" applyAlignment="1">
      <alignment horizontal="left" wrapText="1"/>
    </xf>
    <xf numFmtId="0" fontId="0" fillId="0" borderId="0" xfId="0" applyFont="1" applyAlignment="1">
      <alignment wrapText="1"/>
    </xf>
    <xf numFmtId="164" fontId="0" fillId="0" borderId="7" xfId="0" applyNumberFormat="1" applyFont="1" applyBorder="1" applyAlignment="1">
      <alignment horizontal="right"/>
    </xf>
    <xf numFmtId="164" fontId="0" fillId="0" borderId="1" xfId="0" applyNumberFormat="1" applyFont="1" applyBorder="1" applyAlignment="1">
      <alignment horizontal="right"/>
    </xf>
    <xf numFmtId="3" fontId="0" fillId="3" borderId="0" xfId="0" applyNumberFormat="1" applyFont="1" applyFill="1" applyAlignment="1">
      <alignment horizontal="right"/>
    </xf>
    <xf numFmtId="3" fontId="0" fillId="0" borderId="4" xfId="0" applyNumberFormat="1" applyFont="1" applyBorder="1" applyAlignment="1">
      <alignment horizontal="right"/>
    </xf>
    <xf numFmtId="164" fontId="0" fillId="0" borderId="5" xfId="0" applyNumberFormat="1" applyFont="1" applyBorder="1" applyAlignment="1">
      <alignment horizontal="right"/>
    </xf>
    <xf numFmtId="3" fontId="0" fillId="0" borderId="0" xfId="0" applyNumberFormat="1" applyFont="1" applyAlignment="1">
      <alignment horizontal="right"/>
    </xf>
    <xf numFmtId="164" fontId="0" fillId="0" borderId="0" xfId="0" applyNumberFormat="1" applyFont="1" applyBorder="1" applyAlignment="1">
      <alignment horizontal="right"/>
    </xf>
    <xf numFmtId="3" fontId="0" fillId="0" borderId="5" xfId="0" applyNumberFormat="1" applyFont="1" applyBorder="1" applyAlignment="1">
      <alignment horizontal="right"/>
    </xf>
    <xf numFmtId="0" fontId="0" fillId="0" borderId="1" xfId="0" applyFill="1" applyBorder="1"/>
    <xf numFmtId="0" fontId="0" fillId="0" borderId="0" xfId="0" applyAlignment="1">
      <alignment wrapText="1"/>
    </xf>
    <xf numFmtId="0" fontId="0" fillId="0" borderId="0" xfId="0" applyAlignment="1"/>
    <xf numFmtId="0" fontId="5" fillId="0" borderId="0" xfId="0" applyFont="1" applyAlignment="1"/>
    <xf numFmtId="0" fontId="8" fillId="0" borderId="0" xfId="0" applyFont="1" applyAlignment="1">
      <alignment horizontal="right"/>
    </xf>
    <xf numFmtId="0" fontId="0" fillId="0" borderId="0" xfId="0" applyAlignment="1">
      <alignment horizontal="center"/>
    </xf>
    <xf numFmtId="0" fontId="0" fillId="0" borderId="0" xfId="0" applyAlignment="1">
      <alignment wrapText="1"/>
    </xf>
    <xf numFmtId="0" fontId="0" fillId="0" borderId="0" xfId="0" applyAlignment="1"/>
    <xf numFmtId="169" fontId="0" fillId="0" borderId="1" xfId="0" applyNumberFormat="1" applyFill="1" applyBorder="1"/>
    <xf numFmtId="169" fontId="0" fillId="0" borderId="0" xfId="0" applyNumberFormat="1" applyFill="1" applyBorder="1"/>
    <xf numFmtId="0" fontId="0" fillId="0" borderId="0" xfId="0" applyAlignment="1">
      <alignment horizontal="left"/>
    </xf>
    <xf numFmtId="0" fontId="0" fillId="0" borderId="1" xfId="0" applyFill="1" applyBorder="1" applyAlignment="1">
      <alignment wrapText="1"/>
    </xf>
    <xf numFmtId="0" fontId="0" fillId="0" borderId="2" xfId="0" applyFill="1" applyBorder="1"/>
    <xf numFmtId="0" fontId="9" fillId="0" borderId="0" xfId="2" applyFont="1"/>
    <xf numFmtId="0" fontId="0" fillId="0" borderId="0" xfId="0" applyFont="1" applyFill="1" applyBorder="1" applyAlignment="1">
      <alignment horizontal="left"/>
    </xf>
    <xf numFmtId="0" fontId="0" fillId="0" borderId="0" xfId="0" applyFont="1" applyFill="1" applyBorder="1"/>
    <xf numFmtId="0" fontId="5" fillId="0" borderId="0" xfId="0" applyFont="1" applyFill="1"/>
    <xf numFmtId="0" fontId="0" fillId="0" borderId="0" xfId="0" applyFill="1" applyAlignment="1">
      <alignment horizontal="right"/>
    </xf>
    <xf numFmtId="41" fontId="0" fillId="0" borderId="1" xfId="0" applyNumberFormat="1" applyFill="1" applyBorder="1" applyAlignment="1"/>
    <xf numFmtId="41" fontId="0" fillId="0" borderId="0" xfId="0" applyNumberFormat="1" applyFill="1" applyBorder="1" applyAlignment="1"/>
    <xf numFmtId="168" fontId="0" fillId="0" borderId="1" xfId="0" applyNumberFormat="1" applyFill="1" applyBorder="1"/>
    <xf numFmtId="168" fontId="0" fillId="0" borderId="0" xfId="0" applyNumberFormat="1" applyFill="1" applyBorder="1"/>
    <xf numFmtId="0" fontId="0" fillId="0" borderId="0" xfId="0" applyAlignment="1">
      <alignment horizontal="left" indent="2"/>
    </xf>
    <xf numFmtId="0" fontId="0" fillId="0" borderId="1" xfId="0" applyBorder="1" applyAlignment="1">
      <alignment horizontal="left"/>
    </xf>
    <xf numFmtId="0" fontId="0" fillId="0" borderId="0" xfId="0" applyAlignment="1"/>
    <xf numFmtId="0" fontId="10" fillId="0" borderId="0" xfId="0" applyFont="1" applyFill="1"/>
    <xf numFmtId="0" fontId="0" fillId="0" borderId="0" xfId="0" applyAlignment="1"/>
    <xf numFmtId="0" fontId="0" fillId="0" borderId="0" xfId="0" applyAlignment="1">
      <alignment wrapText="1"/>
    </xf>
    <xf numFmtId="0" fontId="0" fillId="0" borderId="1" xfId="0" applyBorder="1" applyAlignment="1">
      <alignment vertical="top"/>
    </xf>
    <xf numFmtId="0" fontId="0" fillId="0" borderId="0" xfId="0" applyAlignment="1">
      <alignment vertical="top"/>
    </xf>
    <xf numFmtId="0" fontId="0" fillId="0" borderId="0" xfId="0" applyAlignment="1">
      <alignment wrapText="1"/>
    </xf>
    <xf numFmtId="0" fontId="5" fillId="3" borderId="0" xfId="0" applyFont="1" applyFill="1" applyAlignment="1"/>
    <xf numFmtId="0" fontId="0" fillId="0" borderId="0" xfId="0" applyFill="1" applyAlignment="1"/>
    <xf numFmtId="0" fontId="0" fillId="0" borderId="0" xfId="0" applyBorder="1" applyAlignment="1">
      <alignment horizontal="left" wrapText="1" indent="1"/>
    </xf>
    <xf numFmtId="168" fontId="0" fillId="3" borderId="1" xfId="0" applyNumberFormat="1" applyFill="1" applyBorder="1" applyAlignment="1">
      <alignment horizontal="right"/>
    </xf>
    <xf numFmtId="1" fontId="0" fillId="0" borderId="1" xfId="0" applyNumberFormat="1" applyFill="1" applyBorder="1" applyAlignment="1">
      <alignment horizontal="right"/>
    </xf>
    <xf numFmtId="1" fontId="0" fillId="0" borderId="0" xfId="0" applyNumberFormat="1" applyFill="1" applyBorder="1" applyAlignment="1">
      <alignment horizontal="right"/>
    </xf>
    <xf numFmtId="168" fontId="0" fillId="0" borderId="1" xfId="0" applyNumberFormat="1" applyFill="1" applyBorder="1" applyAlignment="1">
      <alignment horizontal="right"/>
    </xf>
    <xf numFmtId="41" fontId="0" fillId="3" borderId="2" xfId="0" applyNumberFormat="1" applyFill="1" applyBorder="1" applyAlignment="1">
      <alignment horizontal="right"/>
    </xf>
    <xf numFmtId="41" fontId="0" fillId="0" borderId="2" xfId="0" applyNumberFormat="1" applyFill="1" applyBorder="1" applyAlignment="1">
      <alignment horizontal="right"/>
    </xf>
    <xf numFmtId="0" fontId="0" fillId="0" borderId="1" xfId="0" applyFont="1" applyBorder="1" applyAlignment="1">
      <alignment wrapText="1"/>
    </xf>
    <xf numFmtId="0" fontId="0" fillId="0" borderId="0" xfId="0" applyFont="1" applyBorder="1" applyAlignment="1">
      <alignment wrapText="1"/>
    </xf>
    <xf numFmtId="0" fontId="0" fillId="0" borderId="2" xfId="0" applyFont="1" applyBorder="1" applyAlignment="1">
      <alignment wrapText="1"/>
    </xf>
    <xf numFmtId="0" fontId="0" fillId="0" borderId="1" xfId="0" applyFont="1" applyFill="1" applyBorder="1" applyAlignment="1">
      <alignment wrapText="1"/>
    </xf>
    <xf numFmtId="0" fontId="0" fillId="0" borderId="0" xfId="0" applyFont="1" applyFill="1" applyBorder="1" applyAlignment="1">
      <alignment wrapText="1"/>
    </xf>
    <xf numFmtId="0" fontId="0" fillId="0" borderId="2" xfId="0" applyFont="1" applyFill="1" applyBorder="1" applyAlignment="1">
      <alignment wrapText="1"/>
    </xf>
    <xf numFmtId="168" fontId="0" fillId="3" borderId="0" xfId="0" applyNumberFormat="1" applyFill="1" applyBorder="1" applyAlignment="1">
      <alignment horizontal="right"/>
    </xf>
    <xf numFmtId="168" fontId="0" fillId="3" borderId="2" xfId="0" applyNumberFormat="1" applyFill="1" applyBorder="1" applyAlignment="1">
      <alignment horizontal="right"/>
    </xf>
    <xf numFmtId="168" fontId="0" fillId="0" borderId="0" xfId="0" applyNumberFormat="1" applyFill="1" applyBorder="1" applyAlignment="1">
      <alignment horizontal="right"/>
    </xf>
    <xf numFmtId="168" fontId="0" fillId="0" borderId="2" xfId="0" applyNumberFormat="1" applyFill="1" applyBorder="1" applyAlignment="1">
      <alignment horizontal="right"/>
    </xf>
    <xf numFmtId="164" fontId="0" fillId="0" borderId="5" xfId="0" applyNumberFormat="1" applyFont="1" applyFill="1" applyBorder="1" applyAlignment="1">
      <alignment horizontal="right"/>
    </xf>
    <xf numFmtId="164" fontId="0" fillId="0" borderId="0" xfId="0" applyNumberFormat="1" applyFont="1" applyFill="1" applyBorder="1" applyAlignment="1">
      <alignment horizontal="right"/>
    </xf>
    <xf numFmtId="1" fontId="0" fillId="3" borderId="1" xfId="0" applyNumberFormat="1" applyFill="1" applyBorder="1" applyAlignment="1">
      <alignment horizontal="right" vertical="center" wrapText="1"/>
    </xf>
    <xf numFmtId="1" fontId="0" fillId="3" borderId="0" xfId="0" applyNumberFormat="1" applyFill="1" applyBorder="1" applyAlignment="1">
      <alignment horizontal="right" vertical="center" wrapText="1"/>
    </xf>
    <xf numFmtId="1" fontId="0" fillId="0" borderId="8" xfId="0" applyNumberFormat="1" applyBorder="1" applyAlignment="1">
      <alignment horizontal="right" vertical="center" wrapText="1"/>
    </xf>
    <xf numFmtId="1" fontId="0" fillId="0" borderId="0" xfId="0" applyNumberFormat="1" applyBorder="1" applyAlignment="1">
      <alignment horizontal="right" vertical="center" wrapText="1"/>
    </xf>
    <xf numFmtId="1" fontId="0" fillId="0" borderId="3" xfId="0" applyNumberFormat="1" applyBorder="1" applyAlignment="1">
      <alignment horizontal="right" vertical="center" wrapText="1"/>
    </xf>
    <xf numFmtId="1" fontId="0" fillId="0" borderId="0" xfId="0" applyNumberFormat="1" applyAlignment="1">
      <alignment horizontal="right" vertical="center" wrapText="1"/>
    </xf>
    <xf numFmtId="168" fontId="0" fillId="3" borderId="1" xfId="0" applyNumberFormat="1" applyFill="1" applyBorder="1" applyAlignment="1">
      <alignment horizontal="right" vertical="center" wrapText="1"/>
    </xf>
    <xf numFmtId="168" fontId="0" fillId="3" borderId="0" xfId="0" applyNumberFormat="1" applyFill="1" applyBorder="1" applyAlignment="1">
      <alignment horizontal="right" vertical="center" wrapText="1"/>
    </xf>
    <xf numFmtId="168" fontId="0" fillId="0" borderId="8" xfId="0" applyNumberFormat="1" applyBorder="1" applyAlignment="1">
      <alignment horizontal="right" vertical="center" wrapText="1"/>
    </xf>
    <xf numFmtId="168" fontId="0" fillId="0" borderId="0" xfId="0" applyNumberFormat="1" applyBorder="1" applyAlignment="1">
      <alignment horizontal="right" vertical="center" wrapText="1"/>
    </xf>
    <xf numFmtId="168" fontId="0" fillId="0" borderId="3" xfId="0" applyNumberFormat="1" applyBorder="1" applyAlignment="1">
      <alignment horizontal="right" vertical="center" wrapText="1"/>
    </xf>
    <xf numFmtId="168" fontId="0" fillId="0" borderId="0" xfId="0" applyNumberFormat="1" applyAlignment="1">
      <alignment horizontal="right" vertical="center" wrapText="1"/>
    </xf>
    <xf numFmtId="0" fontId="0" fillId="3" borderId="1"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left" vertical="center" wrapText="1"/>
    </xf>
    <xf numFmtId="0" fontId="0" fillId="3" borderId="0" xfId="0" applyFill="1" applyBorder="1"/>
    <xf numFmtId="0" fontId="0" fillId="3" borderId="0" xfId="0" applyFill="1" applyAlignment="1">
      <alignment horizontal="left" wrapText="1" indent="1"/>
    </xf>
    <xf numFmtId="164" fontId="0" fillId="3" borderId="0" xfId="0" applyNumberFormat="1" applyFill="1" applyAlignment="1">
      <alignment wrapText="1"/>
    </xf>
    <xf numFmtId="1" fontId="0" fillId="3" borderId="1" xfId="0" applyNumberFormat="1" applyFont="1" applyFill="1" applyBorder="1" applyAlignment="1">
      <alignment horizontal="right"/>
    </xf>
    <xf numFmtId="1" fontId="0" fillId="0" borderId="6" xfId="0" applyNumberFormat="1" applyFont="1" applyBorder="1" applyAlignment="1">
      <alignment horizontal="right"/>
    </xf>
    <xf numFmtId="1" fontId="0" fillId="3" borderId="0" xfId="0" applyNumberFormat="1" applyFont="1" applyFill="1" applyAlignment="1">
      <alignment horizontal="right"/>
    </xf>
    <xf numFmtId="1" fontId="0" fillId="0" borderId="4" xfId="0" applyNumberFormat="1" applyFont="1" applyBorder="1" applyAlignment="1">
      <alignment horizontal="right"/>
    </xf>
    <xf numFmtId="1" fontId="0" fillId="0" borderId="4" xfId="0" applyNumberFormat="1" applyFont="1" applyFill="1" applyBorder="1" applyAlignment="1">
      <alignment horizontal="right"/>
    </xf>
    <xf numFmtId="1" fontId="0" fillId="0" borderId="1" xfId="0" applyNumberFormat="1" applyFont="1" applyBorder="1" applyAlignment="1">
      <alignment horizontal="right"/>
    </xf>
    <xf numFmtId="1" fontId="0" fillId="0" borderId="0" xfId="0" applyNumberFormat="1" applyFont="1" applyAlignment="1">
      <alignment horizontal="right"/>
    </xf>
    <xf numFmtId="1" fontId="0" fillId="0" borderId="0" xfId="0" applyNumberFormat="1" applyFont="1" applyFill="1" applyAlignment="1">
      <alignment horizontal="right"/>
    </xf>
    <xf numFmtId="0" fontId="5" fillId="0" borderId="1" xfId="0" applyFont="1" applyBorder="1"/>
    <xf numFmtId="0" fontId="5" fillId="0" borderId="0" xfId="0" applyFont="1" applyBorder="1" applyAlignment="1">
      <alignment horizontal="right"/>
    </xf>
    <xf numFmtId="0" fontId="5" fillId="0" borderId="1" xfId="0" applyFont="1" applyFill="1" applyBorder="1" applyAlignment="1"/>
    <xf numFmtId="0" fontId="5" fillId="0" borderId="1" xfId="0" applyFont="1" applyBorder="1" applyAlignment="1"/>
    <xf numFmtId="3" fontId="0" fillId="0" borderId="0" xfId="0" applyNumberFormat="1" applyAlignment="1">
      <alignment wrapText="1"/>
    </xf>
    <xf numFmtId="170" fontId="0" fillId="0" borderId="0" xfId="0" applyNumberFormat="1" applyAlignment="1">
      <alignment wrapText="1"/>
    </xf>
    <xf numFmtId="0" fontId="0" fillId="3" borderId="1"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0" fillId="0" borderId="0" xfId="0" applyAlignment="1">
      <alignment wrapText="1"/>
    </xf>
    <xf numFmtId="0" fontId="0" fillId="0" borderId="0" xfId="0" applyAlignment="1">
      <alignment vertical="top"/>
    </xf>
    <xf numFmtId="0" fontId="0" fillId="0" borderId="1" xfId="0" applyBorder="1" applyAlignment="1">
      <alignment vertical="top"/>
    </xf>
    <xf numFmtId="0" fontId="0" fillId="0" borderId="0" xfId="0" applyAlignment="1">
      <alignment vertical="top"/>
    </xf>
    <xf numFmtId="0" fontId="0" fillId="0" borderId="0" xfId="0" applyBorder="1" applyAlignment="1">
      <alignment vertical="top"/>
    </xf>
    <xf numFmtId="0" fontId="3" fillId="0" borderId="0" xfId="0" applyFont="1" applyFill="1" applyBorder="1" applyAlignment="1">
      <alignment horizontal="right"/>
    </xf>
    <xf numFmtId="0" fontId="0" fillId="0" borderId="0" xfId="0" applyAlignment="1">
      <alignment wrapText="1"/>
    </xf>
    <xf numFmtId="0" fontId="0" fillId="0" borderId="1" xfId="0" applyFont="1" applyFill="1"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1" xfId="0" applyFont="1" applyBorder="1" applyAlignment="1">
      <alignment vertical="top" wrapText="1"/>
    </xf>
    <xf numFmtId="0" fontId="0" fillId="0" borderId="0" xfId="0" applyFill="1" applyBorder="1" applyAlignment="1">
      <alignment vertical="top" wrapText="1"/>
    </xf>
    <xf numFmtId="0" fontId="0" fillId="0" borderId="0" xfId="0" applyAlignment="1">
      <alignment wrapText="1"/>
    </xf>
    <xf numFmtId="0" fontId="5" fillId="0" borderId="0" xfId="0" applyFont="1" applyAlignment="1">
      <alignment wrapText="1"/>
    </xf>
    <xf numFmtId="0" fontId="5" fillId="0" borderId="0" xfId="0" applyFont="1" applyFill="1" applyAlignment="1">
      <alignment wrapText="1"/>
    </xf>
    <xf numFmtId="168" fontId="0" fillId="0" borderId="1" xfId="0" applyNumberFormat="1" applyFill="1" applyBorder="1" applyAlignment="1">
      <alignment wrapText="1"/>
    </xf>
    <xf numFmtId="168" fontId="0" fillId="0" borderId="1" xfId="0" applyNumberFormat="1" applyBorder="1" applyAlignment="1">
      <alignment wrapText="1"/>
    </xf>
    <xf numFmtId="0" fontId="5" fillId="0" borderId="2" xfId="0" applyFont="1" applyBorder="1" applyAlignment="1"/>
    <xf numFmtId="0" fontId="0" fillId="0" borderId="0" xfId="0" quotePrefix="1" applyFill="1" applyAlignment="1">
      <alignment horizontal="right"/>
    </xf>
    <xf numFmtId="0" fontId="0" fillId="0" borderId="0" xfId="0" applyAlignment="1">
      <alignment wrapText="1"/>
    </xf>
    <xf numFmtId="0" fontId="0" fillId="0" borderId="0" xfId="0" applyFont="1" applyFill="1"/>
    <xf numFmtId="0" fontId="5" fillId="0" borderId="1" xfId="0" applyFont="1" applyFill="1" applyBorder="1"/>
    <xf numFmtId="0" fontId="0" fillId="0" borderId="1" xfId="0" applyFill="1" applyBorder="1" applyAlignment="1">
      <alignment horizontal="right"/>
    </xf>
    <xf numFmtId="0" fontId="0" fillId="0" borderId="0" xfId="0" applyFill="1" applyBorder="1" applyAlignment="1">
      <alignment horizontal="right"/>
    </xf>
    <xf numFmtId="0" fontId="12" fillId="0" borderId="0" xfId="0" applyFont="1" applyFill="1" applyAlignment="1">
      <alignment horizontal="left" indent="1"/>
    </xf>
    <xf numFmtId="0" fontId="12" fillId="0" borderId="0" xfId="0" applyFont="1" applyFill="1" applyAlignment="1">
      <alignment horizontal="left" indent="3"/>
    </xf>
    <xf numFmtId="0" fontId="0" fillId="3" borderId="0" xfId="0" applyFill="1" applyBorder="1" applyAlignment="1">
      <alignment horizontal="left" wrapText="1" indent="1"/>
    </xf>
    <xf numFmtId="1" fontId="0" fillId="0" borderId="0" xfId="0" applyNumberFormat="1" applyFill="1" applyAlignment="1">
      <alignment horizontal="right"/>
    </xf>
    <xf numFmtId="1" fontId="0" fillId="3" borderId="1" xfId="0" applyNumberFormat="1" applyFill="1" applyBorder="1" applyAlignment="1">
      <alignment horizontal="right"/>
    </xf>
    <xf numFmtId="1" fontId="0" fillId="3" borderId="0" xfId="0" applyNumberFormat="1" applyFill="1" applyAlignment="1">
      <alignment horizontal="right"/>
    </xf>
    <xf numFmtId="165" fontId="0" fillId="3" borderId="0" xfId="0" applyNumberFormat="1" applyFill="1" applyBorder="1" applyAlignment="1">
      <alignment horizontal="right"/>
    </xf>
    <xf numFmtId="41" fontId="0" fillId="0" borderId="0" xfId="0" applyNumberFormat="1" applyFont="1" applyAlignment="1">
      <alignment horizontal="right"/>
    </xf>
    <xf numFmtId="41" fontId="0" fillId="0" borderId="0" xfId="0" applyNumberFormat="1" applyFont="1" applyBorder="1" applyAlignment="1">
      <alignment horizontal="right"/>
    </xf>
    <xf numFmtId="0" fontId="0" fillId="0" borderId="0" xfId="0" applyFont="1" applyAlignment="1"/>
    <xf numFmtId="0" fontId="0" fillId="0" borderId="0" xfId="0" applyFont="1" applyFill="1" applyAlignment="1">
      <alignment horizontal="left" indent="1"/>
    </xf>
    <xf numFmtId="0" fontId="5" fillId="0" borderId="0" xfId="0" applyFont="1" applyAlignment="1">
      <alignment wrapText="1"/>
    </xf>
    <xf numFmtId="0" fontId="0" fillId="0" borderId="0" xfId="0" applyBorder="1" applyAlignment="1"/>
    <xf numFmtId="0" fontId="0" fillId="0" borderId="8" xfId="0" applyFont="1"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2" fontId="0" fillId="3" borderId="1" xfId="0" applyNumberFormat="1" applyFont="1" applyFill="1" applyBorder="1" applyAlignment="1">
      <alignment horizontal="center" vertical="top" wrapText="1"/>
    </xf>
    <xf numFmtId="0" fontId="0" fillId="0" borderId="8" xfId="0" applyFont="1"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2" xfId="0" applyBorder="1" applyAlignment="1"/>
    <xf numFmtId="0" fontId="0" fillId="0" borderId="0" xfId="0" applyBorder="1" applyAlignment="1">
      <alignment wrapText="1"/>
    </xf>
    <xf numFmtId="0" fontId="7" fillId="0" borderId="0" xfId="0" applyFont="1"/>
    <xf numFmtId="0" fontId="0" fillId="0" borderId="0" xfId="0" applyAlignment="1"/>
    <xf numFmtId="168" fontId="0" fillId="0" borderId="0" xfId="0" applyNumberFormat="1" applyFill="1" applyAlignment="1">
      <alignment horizontal="right"/>
    </xf>
    <xf numFmtId="0" fontId="0" fillId="0" borderId="2" xfId="0" applyBorder="1" applyAlignment="1"/>
    <xf numFmtId="0" fontId="0" fillId="0" borderId="0" xfId="0" applyBorder="1" applyAlignment="1">
      <alignment wrapText="1"/>
    </xf>
    <xf numFmtId="0" fontId="0" fillId="0" borderId="2" xfId="0" applyBorder="1" applyAlignment="1">
      <alignment wrapText="1"/>
    </xf>
    <xf numFmtId="0" fontId="0" fillId="0" borderId="0" xfId="0" applyBorder="1" applyAlignment="1"/>
    <xf numFmtId="0" fontId="0" fillId="0" borderId="0" xfId="0" applyBorder="1" applyAlignment="1">
      <alignment wrapText="1"/>
    </xf>
    <xf numFmtId="0" fontId="0" fillId="0" borderId="2" xfId="0" applyBorder="1" applyAlignment="1">
      <alignment wrapText="1"/>
    </xf>
    <xf numFmtId="0" fontId="0" fillId="3" borderId="0" xfId="0" applyFill="1" applyBorder="1" applyAlignment="1">
      <alignment vertical="top"/>
    </xf>
    <xf numFmtId="0" fontId="10" fillId="0" borderId="0" xfId="0" applyFont="1" applyFill="1" applyBorder="1" applyAlignment="1"/>
    <xf numFmtId="41" fontId="10" fillId="0" borderId="0" xfId="0" applyNumberFormat="1" applyFont="1" applyFill="1" applyAlignment="1">
      <alignment horizontal="right"/>
    </xf>
    <xf numFmtId="0" fontId="10" fillId="0" borderId="0" xfId="0" applyFont="1" applyFill="1" applyAlignment="1"/>
    <xf numFmtId="41" fontId="10" fillId="0" borderId="1" xfId="0" applyNumberFormat="1" applyFont="1" applyBorder="1"/>
    <xf numFmtId="164" fontId="10" fillId="0" borderId="1" xfId="0" applyNumberFormat="1" applyFont="1" applyBorder="1"/>
    <xf numFmtId="41" fontId="10" fillId="0" borderId="0" xfId="0" applyNumberFormat="1" applyFont="1"/>
    <xf numFmtId="164" fontId="10" fillId="0" borderId="0" xfId="0" applyNumberFormat="1" applyFont="1" applyBorder="1"/>
    <xf numFmtId="41" fontId="13" fillId="0" borderId="1" xfId="0" applyNumberFormat="1" applyFont="1" applyFill="1" applyBorder="1"/>
    <xf numFmtId="41" fontId="10" fillId="0" borderId="0" xfId="0" applyNumberFormat="1" applyFont="1" applyFill="1"/>
    <xf numFmtId="41" fontId="10" fillId="0" borderId="0" xfId="0" applyNumberFormat="1" applyFont="1" applyAlignment="1">
      <alignment horizontal="right"/>
    </xf>
    <xf numFmtId="0" fontId="10" fillId="0" borderId="0" xfId="0" applyFont="1"/>
    <xf numFmtId="0" fontId="0" fillId="0" borderId="0" xfId="0" applyAlignment="1"/>
    <xf numFmtId="0" fontId="15" fillId="0" borderId="0" xfId="0" applyFont="1"/>
    <xf numFmtId="168" fontId="5" fillId="0" borderId="1" xfId="0" applyNumberFormat="1" applyFont="1" applyFill="1" applyBorder="1" applyAlignment="1"/>
    <xf numFmtId="41" fontId="0" fillId="0" borderId="0" xfId="0" applyNumberFormat="1" applyFont="1" applyFill="1" applyBorder="1" applyAlignment="1">
      <alignment horizontal="right"/>
    </xf>
    <xf numFmtId="41" fontId="5" fillId="0" borderId="0" xfId="0" applyNumberFormat="1" applyFont="1" applyFill="1" applyBorder="1" applyAlignment="1">
      <alignment horizontal="right"/>
    </xf>
    <xf numFmtId="0" fontId="5" fillId="0" borderId="0" xfId="0" applyFont="1" applyFill="1" applyAlignment="1">
      <alignment wrapText="1"/>
    </xf>
    <xf numFmtId="167" fontId="0" fillId="0" borderId="1" xfId="0" applyNumberFormat="1" applyFont="1" applyBorder="1" applyAlignment="1">
      <alignment horizontal="right"/>
    </xf>
    <xf numFmtId="41" fontId="0" fillId="0" borderId="0" xfId="0" applyNumberFormat="1" applyFont="1" applyFill="1" applyAlignment="1">
      <alignment horizontal="right"/>
    </xf>
    <xf numFmtId="167" fontId="0" fillId="0" borderId="0" xfId="0" applyNumberFormat="1" applyFont="1" applyFill="1"/>
    <xf numFmtId="167" fontId="0" fillId="0" borderId="0" xfId="0" applyNumberFormat="1" applyFont="1" applyAlignment="1">
      <alignment horizontal="right"/>
    </xf>
    <xf numFmtId="167" fontId="0" fillId="0" borderId="0" xfId="0" applyNumberFormat="1" applyFont="1" applyFill="1" applyAlignment="1">
      <alignment horizontal="right"/>
    </xf>
    <xf numFmtId="41" fontId="0" fillId="0" borderId="0" xfId="0" applyNumberFormat="1" applyFont="1"/>
    <xf numFmtId="41" fontId="0" fillId="0" borderId="0" xfId="0" applyNumberFormat="1" applyFill="1" applyAlignment="1">
      <alignment wrapText="1"/>
    </xf>
    <xf numFmtId="0" fontId="0" fillId="0" borderId="0" xfId="0" applyAlignment="1"/>
    <xf numFmtId="0" fontId="0" fillId="0" borderId="0" xfId="0" applyFont="1" applyAlignment="1"/>
    <xf numFmtId="0" fontId="0" fillId="0" borderId="0" xfId="0" applyBorder="1" applyAlignment="1">
      <alignment wrapText="1"/>
    </xf>
    <xf numFmtId="0" fontId="0" fillId="0" borderId="0" xfId="0" applyAlignment="1">
      <alignment vertical="top"/>
    </xf>
    <xf numFmtId="0" fontId="0" fillId="0" borderId="0" xfId="0" quotePrefix="1" applyFont="1" applyFill="1" applyBorder="1" applyAlignment="1">
      <alignment horizontal="left"/>
    </xf>
    <xf numFmtId="41" fontId="5" fillId="0" borderId="1" xfId="0" applyNumberFormat="1" applyFont="1" applyBorder="1" applyAlignment="1"/>
    <xf numFmtId="0" fontId="0" fillId="0" borderId="0" xfId="0" applyAlignment="1">
      <alignment wrapText="1"/>
    </xf>
    <xf numFmtId="0" fontId="0" fillId="0" borderId="0" xfId="0" applyFill="1" applyAlignment="1">
      <alignment wrapText="1"/>
    </xf>
    <xf numFmtId="164" fontId="5" fillId="0" borderId="5" xfId="0" applyNumberFormat="1" applyFont="1" applyBorder="1" applyAlignment="1">
      <alignment wrapText="1"/>
    </xf>
    <xf numFmtId="164" fontId="0" fillId="0" borderId="7" xfId="0" applyNumberFormat="1" applyFill="1" applyBorder="1" applyAlignment="1">
      <alignment horizontal="right"/>
    </xf>
    <xf numFmtId="164" fontId="0" fillId="0" borderId="5" xfId="0" applyNumberFormat="1" applyFill="1" applyBorder="1" applyAlignment="1">
      <alignment horizontal="right"/>
    </xf>
    <xf numFmtId="164" fontId="0" fillId="0" borderId="9" xfId="0" applyNumberFormat="1" applyFill="1" applyBorder="1" applyAlignment="1">
      <alignment horizontal="right"/>
    </xf>
    <xf numFmtId="164" fontId="5" fillId="0" borderId="0" xfId="0" applyNumberFormat="1" applyFont="1" applyAlignment="1">
      <alignment wrapText="1"/>
    </xf>
    <xf numFmtId="164" fontId="0" fillId="0" borderId="1" xfId="0" applyNumberFormat="1" applyFill="1" applyBorder="1" applyAlignment="1">
      <alignment horizontal="right"/>
    </xf>
    <xf numFmtId="164" fontId="0" fillId="0" borderId="0" xfId="0" applyNumberFormat="1" applyFill="1" applyAlignment="1">
      <alignment horizontal="right"/>
    </xf>
    <xf numFmtId="164" fontId="0" fillId="0" borderId="0" xfId="0" applyNumberFormat="1" applyFill="1" applyBorder="1" applyAlignment="1">
      <alignment horizontal="right"/>
    </xf>
    <xf numFmtId="1" fontId="0" fillId="3" borderId="0" xfId="0" applyNumberFormat="1" applyFill="1" applyBorder="1" applyAlignment="1">
      <alignment wrapText="1"/>
    </xf>
    <xf numFmtId="164" fontId="0" fillId="3" borderId="0" xfId="0" applyNumberFormat="1" applyFill="1" applyBorder="1" applyAlignment="1">
      <alignment wrapText="1"/>
    </xf>
    <xf numFmtId="164" fontId="0" fillId="0" borderId="0" xfId="0" applyNumberFormat="1" applyFont="1" applyFill="1" applyBorder="1" applyAlignment="1">
      <alignment wrapText="1"/>
    </xf>
    <xf numFmtId="164" fontId="0" fillId="0" borderId="0" xfId="0" applyNumberFormat="1" applyFont="1" applyBorder="1" applyAlignment="1">
      <alignment wrapText="1"/>
    </xf>
    <xf numFmtId="1" fontId="0" fillId="0" borderId="0" xfId="0" applyNumberFormat="1" applyFont="1" applyBorder="1" applyAlignment="1">
      <alignment wrapText="1"/>
    </xf>
    <xf numFmtId="0" fontId="0" fillId="0" borderId="0" xfId="0" applyFill="1" applyBorder="1" applyAlignment="1"/>
    <xf numFmtId="1" fontId="0" fillId="0" borderId="0" xfId="0" applyNumberFormat="1" applyFill="1"/>
    <xf numFmtId="0" fontId="0" fillId="0" borderId="1" xfId="0" applyFill="1" applyBorder="1" applyAlignment="1"/>
    <xf numFmtId="0" fontId="0" fillId="0" borderId="0" xfId="0" applyAlignment="1">
      <alignment wrapText="1"/>
    </xf>
    <xf numFmtId="0" fontId="14" fillId="0" borderId="0" xfId="0" applyFont="1" applyFill="1"/>
    <xf numFmtId="0" fontId="0" fillId="0" borderId="0" xfId="0" applyAlignment="1">
      <alignment wrapText="1"/>
    </xf>
    <xf numFmtId="0" fontId="0" fillId="0" borderId="0" xfId="0" applyFill="1" applyAlignment="1">
      <alignment wrapText="1"/>
    </xf>
    <xf numFmtId="0" fontId="0" fillId="0" borderId="0" xfId="0" applyFill="1" applyAlignment="1"/>
    <xf numFmtId="0" fontId="0" fillId="0" borderId="0" xfId="0" applyFill="1" applyBorder="1" applyAlignment="1"/>
    <xf numFmtId="41" fontId="0" fillId="0" borderId="0" xfId="0" applyNumberFormat="1" applyFont="1" applyFill="1"/>
    <xf numFmtId="41" fontId="0" fillId="0" borderId="1" xfId="0" applyNumberFormat="1" applyFont="1" applyFill="1" applyBorder="1" applyAlignment="1">
      <alignment horizontal="right"/>
    </xf>
    <xf numFmtId="0" fontId="4" fillId="0" borderId="0" xfId="1" applyFont="1" applyFill="1" applyAlignment="1"/>
    <xf numFmtId="41" fontId="0" fillId="0" borderId="1" xfId="0" applyNumberFormat="1" applyFill="1" applyBorder="1" applyAlignment="1">
      <alignment wrapText="1"/>
    </xf>
    <xf numFmtId="1" fontId="0" fillId="0" borderId="1" xfId="0" applyNumberFormat="1" applyFont="1" applyBorder="1" applyAlignment="1">
      <alignment wrapText="1"/>
    </xf>
    <xf numFmtId="164" fontId="0" fillId="0" borderId="0" xfId="0" applyNumberFormat="1" applyFont="1" applyAlignment="1">
      <alignment wrapText="1"/>
    </xf>
    <xf numFmtId="1" fontId="0" fillId="0" borderId="0" xfId="0" applyNumberFormat="1" applyFont="1" applyAlignment="1">
      <alignment wrapText="1"/>
    </xf>
    <xf numFmtId="1" fontId="0" fillId="3" borderId="0" xfId="0" applyNumberFormat="1" applyFont="1" applyFill="1" applyAlignment="1">
      <alignment wrapText="1"/>
    </xf>
    <xf numFmtId="164" fontId="0" fillId="3" borderId="0" xfId="0" applyNumberFormat="1" applyFont="1" applyFill="1" applyAlignment="1">
      <alignment wrapText="1"/>
    </xf>
    <xf numFmtId="0" fontId="0" fillId="0" borderId="0" xfId="0" applyAlignment="1"/>
    <xf numFmtId="0" fontId="0" fillId="0" borderId="0" xfId="0" applyFill="1" applyAlignment="1">
      <alignment wrapText="1"/>
    </xf>
    <xf numFmtId="0" fontId="0" fillId="0" borderId="0" xfId="0" applyFont="1" applyAlignment="1"/>
    <xf numFmtId="0" fontId="0" fillId="0" borderId="0" xfId="0" quotePrefix="1" applyAlignment="1">
      <alignment wrapText="1"/>
    </xf>
    <xf numFmtId="0" fontId="0" fillId="0" borderId="0" xfId="0" applyAlignment="1">
      <alignment wrapText="1"/>
    </xf>
    <xf numFmtId="0" fontId="11" fillId="0" borderId="0" xfId="0" applyFont="1" applyAlignment="1"/>
    <xf numFmtId="0" fontId="0" fillId="0" borderId="0" xfId="0" applyAlignment="1"/>
    <xf numFmtId="0" fontId="0" fillId="0" borderId="0" xfId="0" applyFill="1" applyAlignment="1">
      <alignment wrapText="1"/>
    </xf>
    <xf numFmtId="0" fontId="5" fillId="0" borderId="0" xfId="0" applyFont="1" applyAlignment="1"/>
    <xf numFmtId="0" fontId="8" fillId="0" borderId="0" xfId="0" applyFont="1" applyAlignment="1">
      <alignment horizontal="right"/>
    </xf>
    <xf numFmtId="0" fontId="0" fillId="0" borderId="0" xfId="0" applyFont="1" applyAlignment="1"/>
    <xf numFmtId="0" fontId="9" fillId="0" borderId="0" xfId="2" applyFont="1"/>
    <xf numFmtId="0" fontId="5" fillId="0" borderId="0" xfId="0" applyFont="1" applyFill="1" applyBorder="1" applyAlignment="1">
      <alignment horizontal="left"/>
    </xf>
    <xf numFmtId="0" fontId="0" fillId="0" borderId="0" xfId="0" applyFont="1" applyFill="1" applyBorder="1" applyAlignment="1">
      <alignment horizontal="left" wrapText="1"/>
    </xf>
    <xf numFmtId="0" fontId="0" fillId="0" borderId="0" xfId="0" applyFont="1" applyFill="1" applyAlignment="1">
      <alignment wrapText="1"/>
    </xf>
    <xf numFmtId="0" fontId="0" fillId="0" borderId="0" xfId="0" applyFill="1" applyAlignment="1"/>
    <xf numFmtId="0" fontId="5" fillId="0" borderId="0" xfId="0" applyFont="1" applyAlignment="1">
      <alignment horizontal="center"/>
    </xf>
    <xf numFmtId="0" fontId="9" fillId="0" borderId="0" xfId="2" applyFont="1" applyAlignment="1"/>
    <xf numFmtId="0" fontId="5" fillId="0" borderId="0" xfId="0" applyFont="1" applyAlignment="1">
      <alignment horizontal="right"/>
    </xf>
    <xf numFmtId="0" fontId="0" fillId="0" borderId="2" xfId="0" applyBorder="1" applyAlignment="1"/>
    <xf numFmtId="0" fontId="0" fillId="0" borderId="0" xfId="0" applyFont="1" applyAlignment="1">
      <alignment wrapText="1"/>
    </xf>
    <xf numFmtId="0" fontId="5" fillId="0" borderId="0" xfId="0" applyFont="1" applyAlignment="1">
      <alignment horizontal="left"/>
    </xf>
    <xf numFmtId="0" fontId="13" fillId="0" borderId="0" xfId="0" applyFont="1" applyAlignment="1">
      <alignment horizontal="center"/>
    </xf>
    <xf numFmtId="0" fontId="10" fillId="0" borderId="0" xfId="0" applyFont="1" applyAlignment="1">
      <alignment horizontal="center"/>
    </xf>
    <xf numFmtId="0" fontId="5" fillId="0" borderId="0" xfId="0" applyFont="1" applyFill="1" applyAlignment="1"/>
    <xf numFmtId="0" fontId="5" fillId="0" borderId="0" xfId="0" applyFont="1" applyAlignment="1">
      <alignment wrapText="1"/>
    </xf>
    <xf numFmtId="0" fontId="9" fillId="0" borderId="0" xfId="2" applyFont="1" applyFill="1"/>
    <xf numFmtId="0" fontId="0" fillId="0" borderId="0" xfId="0" applyFont="1" applyAlignment="1">
      <alignment horizontal="left"/>
    </xf>
    <xf numFmtId="0" fontId="5" fillId="0" borderId="4" xfId="0" applyFont="1" applyBorder="1" applyAlignment="1"/>
    <xf numFmtId="0" fontId="0" fillId="0" borderId="5" xfId="0" applyBorder="1" applyAlignment="1"/>
    <xf numFmtId="0" fontId="0" fillId="0" borderId="5" xfId="0" applyFont="1" applyBorder="1" applyAlignment="1"/>
    <xf numFmtId="0" fontId="5" fillId="0" borderId="2" xfId="0" applyFont="1" applyFill="1" applyBorder="1" applyAlignment="1">
      <alignment horizontal="left" wrapText="1"/>
    </xf>
    <xf numFmtId="0" fontId="0" fillId="0" borderId="2" xfId="0" applyFill="1" applyBorder="1" applyAlignment="1">
      <alignment wrapText="1"/>
    </xf>
    <xf numFmtId="0" fontId="0" fillId="0" borderId="0" xfId="0"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8" fillId="0" borderId="0" xfId="0" applyFont="1" applyFill="1" applyAlignment="1">
      <alignment horizontal="right"/>
    </xf>
    <xf numFmtId="0" fontId="0" fillId="0" borderId="0" xfId="0" applyFill="1" applyAlignment="1">
      <alignment horizontal="left"/>
    </xf>
    <xf numFmtId="0" fontId="10" fillId="0" borderId="0" xfId="0" applyFont="1" applyAlignment="1">
      <alignment horizontal="left"/>
    </xf>
    <xf numFmtId="0" fontId="0" fillId="0" borderId="0" xfId="0" applyAlignment="1">
      <alignment horizontal="left"/>
    </xf>
    <xf numFmtId="0" fontId="0" fillId="0" borderId="0" xfId="0" applyFill="1" applyBorder="1" applyAlignment="1"/>
    <xf numFmtId="0" fontId="0" fillId="0" borderId="0" xfId="0" quotePrefix="1" applyFill="1" applyAlignment="1">
      <alignment wrapText="1"/>
    </xf>
    <xf numFmtId="0" fontId="0" fillId="0" borderId="0" xfId="0" applyBorder="1" applyAlignment="1">
      <alignment wrapText="1"/>
    </xf>
    <xf numFmtId="0" fontId="0" fillId="0" borderId="0" xfId="0" applyBorder="1" applyAlignment="1">
      <alignment vertical="top"/>
    </xf>
    <xf numFmtId="0" fontId="0" fillId="0" borderId="1" xfId="0" applyBorder="1" applyAlignment="1">
      <alignment vertical="top"/>
    </xf>
    <xf numFmtId="0" fontId="0" fillId="0" borderId="0" xfId="0" applyAlignment="1">
      <alignment vertical="top"/>
    </xf>
    <xf numFmtId="0" fontId="14" fillId="0" borderId="0" xfId="3" applyFont="1" applyAlignment="1"/>
    <xf numFmtId="0" fontId="14" fillId="0" borderId="0" xfId="3" applyFont="1" applyFill="1" applyAlignment="1"/>
    <xf numFmtId="0" fontId="14" fillId="0" borderId="0" xfId="3" applyFont="1"/>
    <xf numFmtId="0" fontId="0" fillId="4" borderId="0" xfId="0" applyFill="1" applyAlignment="1"/>
    <xf numFmtId="0" fontId="0" fillId="5" borderId="0" xfId="0" applyFill="1"/>
    <xf numFmtId="1" fontId="14" fillId="0" borderId="0" xfId="0" applyNumberFormat="1" applyFont="1" applyFill="1"/>
    <xf numFmtId="0" fontId="5" fillId="0" borderId="0" xfId="0" applyFont="1" applyAlignment="1">
      <alignment horizontal="left" wrapText="1"/>
    </xf>
  </cellXfs>
  <cellStyles count="4">
    <cellStyle name="Gut" xfId="1" builtinId="26"/>
    <cellStyle name="Link" xfId="3" builtinId="8"/>
    <cellStyle name="Standard" xfId="0" builtinId="0"/>
    <cellStyle name="Standard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1624853</xdr:colOff>
      <xdr:row>1</xdr:row>
      <xdr:rowOff>56029</xdr:rowOff>
    </xdr:from>
    <xdr:to>
      <xdr:col>2</xdr:col>
      <xdr:colOff>1855743</xdr:colOff>
      <xdr:row>2</xdr:row>
      <xdr:rowOff>161686</xdr:rowOff>
    </xdr:to>
    <xdr:pic>
      <xdr:nvPicPr>
        <xdr:cNvPr id="2" name="Grafik 9">
          <a:hlinkClick xmlns:r="http://schemas.openxmlformats.org/officeDocument/2006/relationships" r:id="rId1"/>
          <a:extLst>
            <a:ext uri="{FF2B5EF4-FFF2-40B4-BE49-F238E27FC236}">
              <a16:creationId xmlns:a16="http://schemas.microsoft.com/office/drawing/2014/main" id="{2047B5D3-01F6-4B0F-AF9F-9ABFEDD100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89177" y="246529"/>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336175</xdr:colOff>
      <xdr:row>1</xdr:row>
      <xdr:rowOff>100853</xdr:rowOff>
    </xdr:from>
    <xdr:to>
      <xdr:col>5</xdr:col>
      <xdr:colOff>567065</xdr:colOff>
      <xdr:row>3</xdr:row>
      <xdr:rowOff>16010</xdr:rowOff>
    </xdr:to>
    <xdr:pic>
      <xdr:nvPicPr>
        <xdr:cNvPr id="2" name="Grafik 9">
          <a:hlinkClick xmlns:r="http://schemas.openxmlformats.org/officeDocument/2006/relationships" r:id="rId1"/>
          <a:extLst>
            <a:ext uri="{FF2B5EF4-FFF2-40B4-BE49-F238E27FC236}">
              <a16:creationId xmlns:a16="http://schemas.microsoft.com/office/drawing/2014/main" id="{B5FE0AC0-EE0A-42D7-887E-CC7862A566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38146" y="291353"/>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212912</xdr:colOff>
      <xdr:row>1</xdr:row>
      <xdr:rowOff>67236</xdr:rowOff>
    </xdr:from>
    <xdr:to>
      <xdr:col>5</xdr:col>
      <xdr:colOff>443802</xdr:colOff>
      <xdr:row>2</xdr:row>
      <xdr:rowOff>172893</xdr:rowOff>
    </xdr:to>
    <xdr:pic>
      <xdr:nvPicPr>
        <xdr:cNvPr id="2" name="Grafik 9">
          <a:hlinkClick xmlns:r="http://schemas.openxmlformats.org/officeDocument/2006/relationships" r:id="rId1"/>
          <a:extLst>
            <a:ext uri="{FF2B5EF4-FFF2-40B4-BE49-F238E27FC236}">
              <a16:creationId xmlns:a16="http://schemas.microsoft.com/office/drawing/2014/main" id="{124B0D35-6CE8-4483-B1EF-31C4597EDD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12324" y="257736"/>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941294</xdr:colOff>
      <xdr:row>0</xdr:row>
      <xdr:rowOff>179294</xdr:rowOff>
    </xdr:from>
    <xdr:to>
      <xdr:col>9</xdr:col>
      <xdr:colOff>1172184</xdr:colOff>
      <xdr:row>2</xdr:row>
      <xdr:rowOff>94451</xdr:rowOff>
    </xdr:to>
    <xdr:pic>
      <xdr:nvPicPr>
        <xdr:cNvPr id="2" name="Grafik 9">
          <a:hlinkClick xmlns:r="http://schemas.openxmlformats.org/officeDocument/2006/relationships" r:id="rId1"/>
          <a:extLst>
            <a:ext uri="{FF2B5EF4-FFF2-40B4-BE49-F238E27FC236}">
              <a16:creationId xmlns:a16="http://schemas.microsoft.com/office/drawing/2014/main" id="{77151F22-185C-40FA-9521-D51D48F637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7059" y="179294"/>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228600</xdr:rowOff>
        </xdr:from>
        <xdr:to>
          <xdr:col>1</xdr:col>
          <xdr:colOff>152400</xdr:colOff>
          <xdr:row>8</xdr:row>
          <xdr:rowOff>114300</xdr:rowOff>
        </xdr:to>
        <xdr:sp macro="" textlink="">
          <xdr:nvSpPr>
            <xdr:cNvPr id="15362" name="Control 2" hidden="1">
              <a:extLst>
                <a:ext uri="{63B3BB69-23CF-44E3-9099-C40C66FF867C}">
                  <a14:compatExt spid="_x0000_s15362"/>
                </a:ext>
                <a:ext uri="{FF2B5EF4-FFF2-40B4-BE49-F238E27FC236}">
                  <a16:creationId xmlns:a16="http://schemas.microsoft.com/office/drawing/2014/main" id="{00000000-0008-0000-0D00-000002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733425</xdr:colOff>
      <xdr:row>1</xdr:row>
      <xdr:rowOff>76200</xdr:rowOff>
    </xdr:from>
    <xdr:to>
      <xdr:col>5</xdr:col>
      <xdr:colOff>964315</xdr:colOff>
      <xdr:row>2</xdr:row>
      <xdr:rowOff>181857</xdr:rowOff>
    </xdr:to>
    <xdr:pic>
      <xdr:nvPicPr>
        <xdr:cNvPr id="3" name="Grafik 9">
          <a:hlinkClick xmlns:r="http://schemas.openxmlformats.org/officeDocument/2006/relationships" r:id="rId1"/>
          <a:extLst>
            <a:ext uri="{FF2B5EF4-FFF2-40B4-BE49-F238E27FC236}">
              <a16:creationId xmlns:a16="http://schemas.microsoft.com/office/drawing/2014/main" id="{53DECA55-6967-44DC-8B11-6B7AF434AB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9975" y="26670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1000125</xdr:colOff>
      <xdr:row>1</xdr:row>
      <xdr:rowOff>76200</xdr:rowOff>
    </xdr:from>
    <xdr:to>
      <xdr:col>5</xdr:col>
      <xdr:colOff>1231015</xdr:colOff>
      <xdr:row>2</xdr:row>
      <xdr:rowOff>181857</xdr:rowOff>
    </xdr:to>
    <xdr:pic>
      <xdr:nvPicPr>
        <xdr:cNvPr id="3" name="Grafik 9">
          <a:hlinkClick xmlns:r="http://schemas.openxmlformats.org/officeDocument/2006/relationships" r:id="rId1"/>
          <a:extLst>
            <a:ext uri="{FF2B5EF4-FFF2-40B4-BE49-F238E27FC236}">
              <a16:creationId xmlns:a16="http://schemas.microsoft.com/office/drawing/2014/main" id="{B4A81DD5-9370-43DD-8A49-9660DC2B4E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24825" y="26670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13</xdr:col>
      <xdr:colOff>514350</xdr:colOff>
      <xdr:row>2</xdr:row>
      <xdr:rowOff>76200</xdr:rowOff>
    </xdr:from>
    <xdr:to>
      <xdr:col>13</xdr:col>
      <xdr:colOff>745240</xdr:colOff>
      <xdr:row>3</xdr:row>
      <xdr:rowOff>181857</xdr:rowOff>
    </xdr:to>
    <xdr:pic>
      <xdr:nvPicPr>
        <xdr:cNvPr id="3" name="Grafik 9">
          <a:hlinkClick xmlns:r="http://schemas.openxmlformats.org/officeDocument/2006/relationships" r:id="rId1"/>
          <a:extLst>
            <a:ext uri="{FF2B5EF4-FFF2-40B4-BE49-F238E27FC236}">
              <a16:creationId xmlns:a16="http://schemas.microsoft.com/office/drawing/2014/main" id="{9556C7E9-695E-4504-9E2A-F14495E65C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58325" y="45720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1038225</xdr:colOff>
      <xdr:row>1</xdr:row>
      <xdr:rowOff>85725</xdr:rowOff>
    </xdr:from>
    <xdr:to>
      <xdr:col>8</xdr:col>
      <xdr:colOff>1269115</xdr:colOff>
      <xdr:row>3</xdr:row>
      <xdr:rowOff>882</xdr:rowOff>
    </xdr:to>
    <xdr:pic>
      <xdr:nvPicPr>
        <xdr:cNvPr id="2" name="Grafik 9">
          <a:hlinkClick xmlns:r="http://schemas.openxmlformats.org/officeDocument/2006/relationships" r:id="rId1"/>
          <a:extLst>
            <a:ext uri="{FF2B5EF4-FFF2-40B4-BE49-F238E27FC236}">
              <a16:creationId xmlns:a16="http://schemas.microsoft.com/office/drawing/2014/main" id="{794BA8B4-CAA2-4841-B77C-C15AD3E479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29400" y="276225"/>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838200</xdr:colOff>
      <xdr:row>1</xdr:row>
      <xdr:rowOff>95250</xdr:rowOff>
    </xdr:from>
    <xdr:to>
      <xdr:col>12</xdr:col>
      <xdr:colOff>1069090</xdr:colOff>
      <xdr:row>3</xdr:row>
      <xdr:rowOff>10407</xdr:rowOff>
    </xdr:to>
    <xdr:pic>
      <xdr:nvPicPr>
        <xdr:cNvPr id="2" name="Grafik 9">
          <a:hlinkClick xmlns:r="http://schemas.openxmlformats.org/officeDocument/2006/relationships" r:id="rId1"/>
          <a:extLst>
            <a:ext uri="{FF2B5EF4-FFF2-40B4-BE49-F238E27FC236}">
              <a16:creationId xmlns:a16="http://schemas.microsoft.com/office/drawing/2014/main" id="{29AEAEA9-AA22-459E-9DCA-A304CA08BC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20400" y="28575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952500</xdr:colOff>
      <xdr:row>1</xdr:row>
      <xdr:rowOff>76200</xdr:rowOff>
    </xdr:from>
    <xdr:to>
      <xdr:col>6</xdr:col>
      <xdr:colOff>1183390</xdr:colOff>
      <xdr:row>2</xdr:row>
      <xdr:rowOff>181857</xdr:rowOff>
    </xdr:to>
    <xdr:pic>
      <xdr:nvPicPr>
        <xdr:cNvPr id="2" name="Grafik 9">
          <a:hlinkClick xmlns:r="http://schemas.openxmlformats.org/officeDocument/2006/relationships" r:id="rId1"/>
          <a:extLst>
            <a:ext uri="{FF2B5EF4-FFF2-40B4-BE49-F238E27FC236}">
              <a16:creationId xmlns:a16="http://schemas.microsoft.com/office/drawing/2014/main" id="{8581EEA8-3822-42B7-9D8E-C2C8F26E03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67675" y="26670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542925</xdr:colOff>
      <xdr:row>0</xdr:row>
      <xdr:rowOff>95250</xdr:rowOff>
    </xdr:from>
    <xdr:to>
      <xdr:col>6</xdr:col>
      <xdr:colOff>11815</xdr:colOff>
      <xdr:row>2</xdr:row>
      <xdr:rowOff>10407</xdr:rowOff>
    </xdr:to>
    <xdr:pic>
      <xdr:nvPicPr>
        <xdr:cNvPr id="2" name="Grafik 9">
          <a:hlinkClick xmlns:r="http://schemas.openxmlformats.org/officeDocument/2006/relationships" r:id="rId1"/>
          <a:extLst>
            <a:ext uri="{FF2B5EF4-FFF2-40B4-BE49-F238E27FC236}">
              <a16:creationId xmlns:a16="http://schemas.microsoft.com/office/drawing/2014/main" id="{8A8B243F-8BDA-4545-8AB9-41D11489C9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34050" y="9525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504825</xdr:colOff>
      <xdr:row>1</xdr:row>
      <xdr:rowOff>66675</xdr:rowOff>
    </xdr:from>
    <xdr:to>
      <xdr:col>5</xdr:col>
      <xdr:colOff>735715</xdr:colOff>
      <xdr:row>2</xdr:row>
      <xdr:rowOff>172332</xdr:rowOff>
    </xdr:to>
    <xdr:pic>
      <xdr:nvPicPr>
        <xdr:cNvPr id="3" name="Grafik 9">
          <a:hlinkClick xmlns:r="http://schemas.openxmlformats.org/officeDocument/2006/relationships" r:id="rId1"/>
          <a:extLst>
            <a:ext uri="{FF2B5EF4-FFF2-40B4-BE49-F238E27FC236}">
              <a16:creationId xmlns:a16="http://schemas.microsoft.com/office/drawing/2014/main" id="{A0226EBD-ED75-420B-BDC8-964309A5B7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5350" y="257175"/>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12</xdr:col>
      <xdr:colOff>504264</xdr:colOff>
      <xdr:row>0</xdr:row>
      <xdr:rowOff>123265</xdr:rowOff>
    </xdr:from>
    <xdr:to>
      <xdr:col>12</xdr:col>
      <xdr:colOff>735154</xdr:colOff>
      <xdr:row>2</xdr:row>
      <xdr:rowOff>4804</xdr:rowOff>
    </xdr:to>
    <xdr:pic>
      <xdr:nvPicPr>
        <xdr:cNvPr id="3" name="Grafik 9">
          <a:hlinkClick xmlns:r="http://schemas.openxmlformats.org/officeDocument/2006/relationships" r:id="rId1"/>
          <a:extLst>
            <a:ext uri="{FF2B5EF4-FFF2-40B4-BE49-F238E27FC236}">
              <a16:creationId xmlns:a16="http://schemas.microsoft.com/office/drawing/2014/main" id="{44AC458F-8DB8-4A81-BB74-FBEBA1A7B3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95529" y="123265"/>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22</xdr:col>
      <xdr:colOff>104775</xdr:colOff>
      <xdr:row>1</xdr:row>
      <xdr:rowOff>66675</xdr:rowOff>
    </xdr:from>
    <xdr:to>
      <xdr:col>22</xdr:col>
      <xdr:colOff>335665</xdr:colOff>
      <xdr:row>2</xdr:row>
      <xdr:rowOff>172332</xdr:rowOff>
    </xdr:to>
    <xdr:pic>
      <xdr:nvPicPr>
        <xdr:cNvPr id="3" name="Grafik 9">
          <a:hlinkClick xmlns:r="http://schemas.openxmlformats.org/officeDocument/2006/relationships" r:id="rId1"/>
          <a:extLst>
            <a:ext uri="{FF2B5EF4-FFF2-40B4-BE49-F238E27FC236}">
              <a16:creationId xmlns:a16="http://schemas.microsoft.com/office/drawing/2014/main" id="{3C9F7E32-19F8-4C45-9187-6D902E9B3A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39150" y="257175"/>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861391</xdr:colOff>
      <xdr:row>2</xdr:row>
      <xdr:rowOff>66261</xdr:rowOff>
    </xdr:from>
    <xdr:to>
      <xdr:col>10</xdr:col>
      <xdr:colOff>1092281</xdr:colOff>
      <xdr:row>3</xdr:row>
      <xdr:rowOff>171918</xdr:rowOff>
    </xdr:to>
    <xdr:pic>
      <xdr:nvPicPr>
        <xdr:cNvPr id="3" name="Grafik 9">
          <a:hlinkClick xmlns:r="http://schemas.openxmlformats.org/officeDocument/2006/relationships" r:id="rId1"/>
          <a:extLst>
            <a:ext uri="{FF2B5EF4-FFF2-40B4-BE49-F238E27FC236}">
              <a16:creationId xmlns:a16="http://schemas.microsoft.com/office/drawing/2014/main" id="{382574DE-08C2-4EA1-B663-F174EB28E2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35478" y="447261"/>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1019735</xdr:colOff>
      <xdr:row>1</xdr:row>
      <xdr:rowOff>56030</xdr:rowOff>
    </xdr:from>
    <xdr:to>
      <xdr:col>9</xdr:col>
      <xdr:colOff>1250625</xdr:colOff>
      <xdr:row>2</xdr:row>
      <xdr:rowOff>161687</xdr:rowOff>
    </xdr:to>
    <xdr:pic>
      <xdr:nvPicPr>
        <xdr:cNvPr id="2" name="Grafik 9">
          <a:hlinkClick xmlns:r="http://schemas.openxmlformats.org/officeDocument/2006/relationships" r:id="rId1"/>
          <a:extLst>
            <a:ext uri="{FF2B5EF4-FFF2-40B4-BE49-F238E27FC236}">
              <a16:creationId xmlns:a16="http://schemas.microsoft.com/office/drawing/2014/main" id="{7F1032D9-B916-4395-B2B1-0B13077145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0" y="24653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1209675</xdr:colOff>
      <xdr:row>1</xdr:row>
      <xdr:rowOff>85725</xdr:rowOff>
    </xdr:from>
    <xdr:to>
      <xdr:col>5</xdr:col>
      <xdr:colOff>1440565</xdr:colOff>
      <xdr:row>3</xdr:row>
      <xdr:rowOff>882</xdr:rowOff>
    </xdr:to>
    <xdr:pic>
      <xdr:nvPicPr>
        <xdr:cNvPr id="3" name="Grafik 9">
          <a:hlinkClick xmlns:r="http://schemas.openxmlformats.org/officeDocument/2006/relationships" r:id="rId1"/>
          <a:extLst>
            <a:ext uri="{FF2B5EF4-FFF2-40B4-BE49-F238E27FC236}">
              <a16:creationId xmlns:a16="http://schemas.microsoft.com/office/drawing/2014/main" id="{52EAD5BC-42D0-4F40-ABB1-B9A2EE5986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10550" y="276225"/>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428625</xdr:colOff>
      <xdr:row>1</xdr:row>
      <xdr:rowOff>76200</xdr:rowOff>
    </xdr:from>
    <xdr:to>
      <xdr:col>5</xdr:col>
      <xdr:colOff>659515</xdr:colOff>
      <xdr:row>2</xdr:row>
      <xdr:rowOff>181857</xdr:rowOff>
    </xdr:to>
    <xdr:pic>
      <xdr:nvPicPr>
        <xdr:cNvPr id="2" name="Grafik 9">
          <a:hlinkClick xmlns:r="http://schemas.openxmlformats.org/officeDocument/2006/relationships" r:id="rId1"/>
          <a:extLst>
            <a:ext uri="{FF2B5EF4-FFF2-40B4-BE49-F238E27FC236}">
              <a16:creationId xmlns:a16="http://schemas.microsoft.com/office/drawing/2014/main" id="{C124285B-B6A0-4B51-B706-95A2231628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3550" y="26670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1200150</xdr:colOff>
      <xdr:row>1</xdr:row>
      <xdr:rowOff>76200</xdr:rowOff>
    </xdr:from>
    <xdr:to>
      <xdr:col>7</xdr:col>
      <xdr:colOff>11815</xdr:colOff>
      <xdr:row>2</xdr:row>
      <xdr:rowOff>181857</xdr:rowOff>
    </xdr:to>
    <xdr:pic>
      <xdr:nvPicPr>
        <xdr:cNvPr id="2" name="Grafik 9">
          <a:hlinkClick xmlns:r="http://schemas.openxmlformats.org/officeDocument/2006/relationships" r:id="rId1"/>
          <a:extLst>
            <a:ext uri="{FF2B5EF4-FFF2-40B4-BE49-F238E27FC236}">
              <a16:creationId xmlns:a16="http://schemas.microsoft.com/office/drawing/2014/main" id="{50454892-D17F-45E9-8B64-278E8CC8CC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86650" y="26670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971550</xdr:colOff>
      <xdr:row>1</xdr:row>
      <xdr:rowOff>104775</xdr:rowOff>
    </xdr:from>
    <xdr:to>
      <xdr:col>1</xdr:col>
      <xdr:colOff>1202440</xdr:colOff>
      <xdr:row>3</xdr:row>
      <xdr:rowOff>19932</xdr:rowOff>
    </xdr:to>
    <xdr:pic>
      <xdr:nvPicPr>
        <xdr:cNvPr id="2" name="Grafik 9">
          <a:hlinkClick xmlns:r="http://schemas.openxmlformats.org/officeDocument/2006/relationships" r:id="rId1"/>
          <a:extLst>
            <a:ext uri="{FF2B5EF4-FFF2-40B4-BE49-F238E27FC236}">
              <a16:creationId xmlns:a16="http://schemas.microsoft.com/office/drawing/2014/main" id="{6E64078B-361E-4B79-8DB2-F1048F4A32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295275"/>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1504950</xdr:colOff>
      <xdr:row>1</xdr:row>
      <xdr:rowOff>104775</xdr:rowOff>
    </xdr:from>
    <xdr:to>
      <xdr:col>2</xdr:col>
      <xdr:colOff>2290</xdr:colOff>
      <xdr:row>3</xdr:row>
      <xdr:rowOff>19932</xdr:rowOff>
    </xdr:to>
    <xdr:pic>
      <xdr:nvPicPr>
        <xdr:cNvPr id="2" name="Grafik 9">
          <a:hlinkClick xmlns:r="http://schemas.openxmlformats.org/officeDocument/2006/relationships" r:id="rId1"/>
          <a:extLst>
            <a:ext uri="{FF2B5EF4-FFF2-40B4-BE49-F238E27FC236}">
              <a16:creationId xmlns:a16="http://schemas.microsoft.com/office/drawing/2014/main" id="{64BA84BD-D68A-4423-935E-0A4BFA9A1E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57575" y="638175"/>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515471</xdr:colOff>
      <xdr:row>1</xdr:row>
      <xdr:rowOff>78441</xdr:rowOff>
    </xdr:from>
    <xdr:to>
      <xdr:col>1</xdr:col>
      <xdr:colOff>746361</xdr:colOff>
      <xdr:row>2</xdr:row>
      <xdr:rowOff>184098</xdr:rowOff>
    </xdr:to>
    <xdr:pic>
      <xdr:nvPicPr>
        <xdr:cNvPr id="2" name="Grafik 9">
          <a:hlinkClick xmlns:r="http://schemas.openxmlformats.org/officeDocument/2006/relationships" r:id="rId1"/>
          <a:extLst>
            <a:ext uri="{FF2B5EF4-FFF2-40B4-BE49-F238E27FC236}">
              <a16:creationId xmlns:a16="http://schemas.microsoft.com/office/drawing/2014/main" id="{2B474D08-40BD-4706-A418-B9D4767F5E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5971" y="493059"/>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156883</xdr:colOff>
      <xdr:row>0</xdr:row>
      <xdr:rowOff>392206</xdr:rowOff>
    </xdr:from>
    <xdr:to>
      <xdr:col>9</xdr:col>
      <xdr:colOff>387773</xdr:colOff>
      <xdr:row>2</xdr:row>
      <xdr:rowOff>16010</xdr:rowOff>
    </xdr:to>
    <xdr:pic>
      <xdr:nvPicPr>
        <xdr:cNvPr id="2" name="Grafik 9">
          <a:hlinkClick xmlns:r="http://schemas.openxmlformats.org/officeDocument/2006/relationships" r:id="rId1"/>
          <a:extLst>
            <a:ext uri="{FF2B5EF4-FFF2-40B4-BE49-F238E27FC236}">
              <a16:creationId xmlns:a16="http://schemas.microsoft.com/office/drawing/2014/main" id="{69380C52-018C-4648-926D-88CBB1CFC6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29383" y="392206"/>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266700</xdr:colOff>
      <xdr:row>1</xdr:row>
      <xdr:rowOff>76200</xdr:rowOff>
    </xdr:from>
    <xdr:to>
      <xdr:col>5</xdr:col>
      <xdr:colOff>497590</xdr:colOff>
      <xdr:row>2</xdr:row>
      <xdr:rowOff>181857</xdr:rowOff>
    </xdr:to>
    <xdr:pic>
      <xdr:nvPicPr>
        <xdr:cNvPr id="3" name="Grafik 9">
          <a:hlinkClick xmlns:r="http://schemas.openxmlformats.org/officeDocument/2006/relationships" r:id="rId1"/>
          <a:extLst>
            <a:ext uri="{FF2B5EF4-FFF2-40B4-BE49-F238E27FC236}">
              <a16:creationId xmlns:a16="http://schemas.microsoft.com/office/drawing/2014/main" id="{BCE637CD-113C-4367-A8C6-0F3C3CEA27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29425" y="266700"/>
          <a:ext cx="230890" cy="296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4.bin"/><Relationship Id="rId5" Type="http://schemas.openxmlformats.org/officeDocument/2006/relationships/image" Target="../media/image2.emf"/><Relationship Id="rId4" Type="http://schemas.openxmlformats.org/officeDocument/2006/relationships/control" Target="../activeX/activeX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H34"/>
  <sheetViews>
    <sheetView workbookViewId="0">
      <selection activeCell="C4" sqref="C4"/>
    </sheetView>
  </sheetViews>
  <sheetFormatPr baseColWidth="10" defaultRowHeight="15" x14ac:dyDescent="0.25"/>
  <cols>
    <col min="1" max="1" width="7.7109375" customWidth="1"/>
    <col min="2" max="2" width="112" customWidth="1"/>
    <col min="3" max="6" width="11.42578125" customWidth="1"/>
    <col min="7" max="7" width="34.7109375" customWidth="1"/>
  </cols>
  <sheetData>
    <row r="1" spans="1:7" ht="21" x14ac:dyDescent="0.35">
      <c r="A1" s="302" t="s">
        <v>0</v>
      </c>
      <c r="B1" s="303"/>
      <c r="C1" s="110"/>
      <c r="D1" s="110"/>
      <c r="E1" s="110"/>
      <c r="F1" s="110"/>
      <c r="G1" s="110"/>
    </row>
    <row r="2" spans="1:7" x14ac:dyDescent="0.25">
      <c r="C2" s="1" t="s">
        <v>407</v>
      </c>
    </row>
    <row r="3" spans="1:7" x14ac:dyDescent="0.25">
      <c r="A3">
        <v>1</v>
      </c>
      <c r="B3" s="346" t="s">
        <v>276</v>
      </c>
      <c r="C3" s="299"/>
      <c r="D3" s="108"/>
      <c r="E3" s="108"/>
      <c r="F3" s="108"/>
      <c r="G3" s="108"/>
    </row>
    <row r="4" spans="1:7" x14ac:dyDescent="0.25">
      <c r="A4">
        <v>1.1000000000000001</v>
      </c>
      <c r="B4" s="297" t="str">
        <f>MID(Tab_1_1!A1,5,100)</f>
        <v>Personen mit einer Bewilligung in Gesundheitsberufen und Gesundheitsberufegesellschaften</v>
      </c>
      <c r="C4" s="343" t="s">
        <v>408</v>
      </c>
      <c r="D4" s="108"/>
      <c r="E4" s="108"/>
      <c r="F4" s="108"/>
      <c r="G4" s="108"/>
    </row>
    <row r="5" spans="1:7" x14ac:dyDescent="0.25">
      <c r="A5">
        <v>1.2</v>
      </c>
      <c r="B5" s="297" t="str">
        <f>MID(Tab_1_2!A1,5,120)</f>
        <v>Ärzte mit einer Bewilligung nach Alterskategorie und Geschlecht</v>
      </c>
      <c r="C5" s="343" t="s">
        <v>409</v>
      </c>
      <c r="D5" s="108"/>
      <c r="E5" s="108"/>
      <c r="F5" s="108"/>
      <c r="G5" s="108"/>
    </row>
    <row r="6" spans="1:7" x14ac:dyDescent="0.25">
      <c r="A6">
        <v>1.3</v>
      </c>
      <c r="B6" s="297" t="str">
        <f>MID(Tab_1_3!A1,5,100)</f>
        <v>Ärzte mit einer Bewilligung nach medizinischer Fachrichtung und Ausbildungsland</v>
      </c>
      <c r="C6" s="343" t="s">
        <v>410</v>
      </c>
      <c r="D6" s="108"/>
      <c r="E6" s="108"/>
      <c r="F6" s="108"/>
      <c r="G6" s="108"/>
    </row>
    <row r="7" spans="1:7" x14ac:dyDescent="0.25">
      <c r="A7">
        <v>2</v>
      </c>
      <c r="B7" s="346" t="s">
        <v>277</v>
      </c>
      <c r="C7" s="299"/>
      <c r="D7" s="91"/>
      <c r="E7" s="91"/>
      <c r="F7" s="91"/>
      <c r="G7" s="91"/>
    </row>
    <row r="8" spans="1:7" x14ac:dyDescent="0.25">
      <c r="A8">
        <v>2.1</v>
      </c>
      <c r="B8" s="297" t="str">
        <f>MID(Tab_2_1!A1,5,120)</f>
        <v>Spitäler, Pflegeheime und Familienhilfen</v>
      </c>
      <c r="C8" s="343" t="s">
        <v>411</v>
      </c>
      <c r="D8" s="91"/>
      <c r="E8" s="91"/>
      <c r="F8" s="91"/>
      <c r="G8" s="91"/>
    </row>
    <row r="9" spans="1:7" x14ac:dyDescent="0.25">
      <c r="A9">
        <v>2.2000000000000002</v>
      </c>
      <c r="B9" s="297" t="str">
        <f>MID(Tab_2_2!A1,5,100)</f>
        <v>Technische Ausstattung und Medizintechnik in Spitälern</v>
      </c>
      <c r="C9" s="343" t="s">
        <v>412</v>
      </c>
      <c r="D9" s="91"/>
      <c r="E9" s="91"/>
      <c r="F9" s="91"/>
      <c r="G9" s="91"/>
    </row>
    <row r="10" spans="1:7" x14ac:dyDescent="0.25">
      <c r="A10">
        <v>2.2999999999999998</v>
      </c>
      <c r="B10" s="297" t="str">
        <f>MID(Tab_2_3!A1,5,100)</f>
        <v>Untersuchungen mit Hilfe bildgebender medizinischer Techniken im Liechtensteinischen Landesspital</v>
      </c>
      <c r="C10" s="343" t="s">
        <v>413</v>
      </c>
      <c r="D10" s="91"/>
      <c r="E10" s="91"/>
      <c r="F10" s="91"/>
      <c r="G10" s="91"/>
    </row>
    <row r="11" spans="1:7" x14ac:dyDescent="0.25">
      <c r="A11">
        <v>2.4</v>
      </c>
      <c r="B11" s="297" t="str">
        <f>MID(Tab_2_4!A1,5,100)</f>
        <v>Chirurgische Eingriffe und Verfahren im Liechtensteinischen Landesspital nach ICD-9-CM</v>
      </c>
      <c r="C11" s="343" t="s">
        <v>414</v>
      </c>
      <c r="D11" s="91"/>
      <c r="E11" s="91"/>
      <c r="F11" s="91"/>
      <c r="G11" s="91"/>
    </row>
    <row r="12" spans="1:7" x14ac:dyDescent="0.25">
      <c r="A12">
        <v>2.5</v>
      </c>
      <c r="B12" s="297" t="str">
        <f>MID(Tab_2_5!A1,5,150)</f>
        <v>Stationäre Krankheitsfälle in liechtensteinischen Spitälern nach ICD-10 Diagnose, Alterskategorie und Geschlecht der Patienten</v>
      </c>
      <c r="C12" s="343" t="s">
        <v>415</v>
      </c>
      <c r="D12" s="91"/>
      <c r="E12" s="91"/>
      <c r="F12" s="91"/>
      <c r="G12" s="91"/>
    </row>
    <row r="13" spans="1:7" x14ac:dyDescent="0.25">
      <c r="A13" s="14">
        <v>3</v>
      </c>
      <c r="B13" s="346" t="s">
        <v>278</v>
      </c>
      <c r="C13" s="63"/>
      <c r="D13" s="116"/>
      <c r="E13" s="116"/>
      <c r="F13" s="116"/>
      <c r="G13" s="116"/>
    </row>
    <row r="14" spans="1:7" x14ac:dyDescent="0.25">
      <c r="A14" s="14">
        <v>3.1</v>
      </c>
      <c r="B14" s="14" t="str">
        <f>MID(Tab_3_1!A1,5,120)</f>
        <v>Gesundheitsausgaben nach Leistungserbringer der Gesundheitsversorgung und Ort der Leistung</v>
      </c>
      <c r="C14" s="344" t="s">
        <v>416</v>
      </c>
      <c r="D14" s="14"/>
      <c r="E14" s="14"/>
      <c r="F14" s="14"/>
      <c r="G14" s="14"/>
    </row>
    <row r="15" spans="1:7" x14ac:dyDescent="0.25">
      <c r="A15" s="14">
        <v>3.2</v>
      </c>
      <c r="B15" s="14" t="str">
        <f>MID(Tab_3_2!A1,5,120)</f>
        <v>Gesundheitsausgaben nach Funktion der Gesundheitsversorgung und Ort der Leistung</v>
      </c>
      <c r="C15" s="344" t="s">
        <v>417</v>
      </c>
      <c r="D15" s="14"/>
      <c r="E15" s="14"/>
      <c r="F15" s="14"/>
      <c r="G15" s="14"/>
    </row>
    <row r="16" spans="1:7" x14ac:dyDescent="0.25">
      <c r="A16" s="14">
        <v>3.3</v>
      </c>
      <c r="B16" s="14" t="str">
        <f>MID(Tab_3_3!A1,5,120)</f>
        <v>Gesundheitsausgaben nach Finanzierungssystem und Ort der Leistung</v>
      </c>
      <c r="C16" s="344" t="s">
        <v>418</v>
      </c>
      <c r="D16" s="14"/>
      <c r="E16" s="14"/>
      <c r="F16" s="14"/>
      <c r="G16" s="14"/>
    </row>
    <row r="17" spans="1:8" x14ac:dyDescent="0.25">
      <c r="A17" s="14">
        <v>3.4</v>
      </c>
      <c r="B17" s="14" t="str">
        <f>MID(Tab_3_4!A1,5,150)</f>
        <v>Gesundheitsausgaben nach Ort der Leistung, Funktion und Leistungserbringer</v>
      </c>
      <c r="C17" s="344" t="s">
        <v>419</v>
      </c>
      <c r="D17" s="14"/>
      <c r="E17" s="14"/>
      <c r="F17" s="14"/>
      <c r="G17" s="14"/>
    </row>
    <row r="18" spans="1:8" x14ac:dyDescent="0.25">
      <c r="A18" s="14">
        <v>3.5</v>
      </c>
      <c r="B18" s="14" t="str">
        <f>MID(Tab_3_5!A1,5,120)</f>
        <v>Gesundheitsausgaben nach Ort der Leistung, Funktion und Finanzierungssystem</v>
      </c>
      <c r="C18" s="344" t="s">
        <v>420</v>
      </c>
      <c r="D18" s="14"/>
      <c r="E18" s="14"/>
      <c r="F18" s="14"/>
      <c r="G18" s="14"/>
    </row>
    <row r="19" spans="1:8" x14ac:dyDescent="0.25">
      <c r="A19" s="14">
        <v>3.6</v>
      </c>
      <c r="B19" s="14" t="str">
        <f>MID(Tab_3_6!A1,5,120)</f>
        <v>Gesundheitsausgaben nach Ort der Leistung, Leistungserbringer und Finanzierungssystem</v>
      </c>
      <c r="C19" s="344" t="s">
        <v>421</v>
      </c>
      <c r="D19" s="14"/>
      <c r="E19" s="14"/>
      <c r="F19" s="14"/>
      <c r="G19" s="14"/>
      <c r="H19" t="s">
        <v>359</v>
      </c>
    </row>
    <row r="20" spans="1:8" x14ac:dyDescent="0.25">
      <c r="A20">
        <v>4</v>
      </c>
      <c r="B20" s="347" t="s">
        <v>279</v>
      </c>
      <c r="C20" s="24"/>
    </row>
    <row r="21" spans="1:8" x14ac:dyDescent="0.25">
      <c r="A21" s="14">
        <v>4.0999999999999996</v>
      </c>
      <c r="B21" t="str">
        <f>MID(Tab_4_1_1!A1,5,100)</f>
        <v>Bewilligungen, Gesundheitsinfrastruktur, Massnahmen und Diagnosen in Liechtenstein</v>
      </c>
      <c r="C21" s="24"/>
    </row>
    <row r="22" spans="1:8" x14ac:dyDescent="0.25">
      <c r="A22" s="101" t="s">
        <v>197</v>
      </c>
      <c r="B22" t="str">
        <f>MID(Tab_4_1_1!A2,1,100)</f>
        <v>Personen mit einer Bewilligung in Gesundheitsberufen und Gesundheitsberufegesellschaften</v>
      </c>
      <c r="C22" s="345" t="s">
        <v>422</v>
      </c>
    </row>
    <row r="23" spans="1:8" x14ac:dyDescent="0.25">
      <c r="A23" s="101" t="s">
        <v>203</v>
      </c>
      <c r="B23" t="str">
        <f>MID(Tab_4_1_2!A1,1,100)</f>
        <v>Ärzte mit einer Bewilligung nach medizinischer Fachrichtung und Ärztegesellschaften</v>
      </c>
      <c r="C23" s="345" t="s">
        <v>423</v>
      </c>
    </row>
    <row r="24" spans="1:8" x14ac:dyDescent="0.25">
      <c r="A24" s="101" t="s">
        <v>204</v>
      </c>
      <c r="B24" t="str">
        <f>MID(Tab_4_1_3!A1,1,120)</f>
        <v>Spitäler, Pflegeheime und Familienhilfen</v>
      </c>
      <c r="C24" s="345" t="s">
        <v>424</v>
      </c>
    </row>
    <row r="25" spans="1:8" x14ac:dyDescent="0.25">
      <c r="A25" s="101" t="s">
        <v>205</v>
      </c>
      <c r="B25" t="str">
        <f>MID(Tab_4_1_4!A1,1,100)</f>
        <v>Technische Ausstattung und Medizintechnik in Spitälern</v>
      </c>
      <c r="C25" s="345" t="s">
        <v>425</v>
      </c>
    </row>
    <row r="26" spans="1:8" x14ac:dyDescent="0.25">
      <c r="A26" s="101" t="s">
        <v>206</v>
      </c>
      <c r="B26" t="str">
        <f>MID(Tab_4_1_5!A1,1,100)</f>
        <v>Untersuchungen mit Hilfe bildgebender Verfahren im Liechtensteinischen Landesspital</v>
      </c>
      <c r="C26" s="345" t="s">
        <v>426</v>
      </c>
    </row>
    <row r="27" spans="1:8" x14ac:dyDescent="0.25">
      <c r="A27" s="196" t="s">
        <v>215</v>
      </c>
      <c r="B27" t="str">
        <f>MID(Tab_4_1_6!A1,1,100)</f>
        <v>Chirurgische Eingriffe im Liechtensteinischen Landesspital</v>
      </c>
      <c r="C27" s="345" t="s">
        <v>427</v>
      </c>
    </row>
    <row r="28" spans="1:8" x14ac:dyDescent="0.25">
      <c r="A28" s="196" t="s">
        <v>322</v>
      </c>
      <c r="B28" t="str">
        <f>Tab_4_1_7!A1</f>
        <v>Die zehn häufigsten ICD-10 Diagnosen stationärer Krankheitsfälle in Spitälern in Liechtenstein</v>
      </c>
      <c r="C28" s="345" t="s">
        <v>428</v>
      </c>
    </row>
    <row r="29" spans="1:8" x14ac:dyDescent="0.25">
      <c r="A29" s="101">
        <v>4.2</v>
      </c>
      <c r="B29" s="14" t="str">
        <f>MID(Tab_4_2_1!A1,5,100)</f>
        <v>Gesundheitsausgaben für die Einwohner in Liechtenstein</v>
      </c>
      <c r="C29" s="198"/>
      <c r="D29" s="14"/>
      <c r="E29" s="14"/>
      <c r="F29" s="14"/>
      <c r="G29" s="14"/>
    </row>
    <row r="30" spans="1:8" x14ac:dyDescent="0.25">
      <c r="A30" s="101" t="s">
        <v>211</v>
      </c>
      <c r="B30" s="14" t="str">
        <f>MID(Tab_4_2_1!A2,1,120)</f>
        <v>Gesundheitsausgaben in Tsd. CHF und Anteil im Inland nach Leistungserbringer</v>
      </c>
      <c r="C30" s="345" t="s">
        <v>429</v>
      </c>
      <c r="D30" s="14"/>
      <c r="E30" s="14"/>
      <c r="F30" s="14"/>
      <c r="G30" s="14"/>
    </row>
    <row r="31" spans="1:8" x14ac:dyDescent="0.25">
      <c r="A31" s="101" t="s">
        <v>212</v>
      </c>
      <c r="B31" s="14" t="str">
        <f>MID(Tab_4_2_2!A1,1,120)</f>
        <v>Gesundheitsausgaben in Tsd. CHF und Anteil im Inland nach Funktion der Leistung</v>
      </c>
      <c r="C31" s="345" t="s">
        <v>430</v>
      </c>
      <c r="D31" s="14"/>
      <c r="E31" s="14"/>
      <c r="F31" s="14"/>
      <c r="G31" s="14"/>
    </row>
    <row r="32" spans="1:8" x14ac:dyDescent="0.25">
      <c r="A32" s="101" t="s">
        <v>213</v>
      </c>
      <c r="B32" s="14" t="str">
        <f>MID(Tab_4_2_3!A1,1,120)</f>
        <v>Gesundheitsausgaben in Tsd. CHF und Anteil im Inland nach Finanzierungssystem</v>
      </c>
      <c r="C32" s="345" t="s">
        <v>431</v>
      </c>
      <c r="D32" s="14"/>
      <c r="E32" s="14"/>
      <c r="F32" s="14"/>
      <c r="G32" s="14"/>
    </row>
    <row r="33" spans="2:7" ht="49.15" customHeight="1" x14ac:dyDescent="0.25">
      <c r="B33" s="300"/>
      <c r="C33" s="301"/>
      <c r="D33" s="301"/>
      <c r="E33" s="301"/>
      <c r="F33" s="301"/>
      <c r="G33" s="301"/>
    </row>
    <row r="34" spans="2:7" ht="37.9" customHeight="1" x14ac:dyDescent="0.25">
      <c r="B34" s="300"/>
      <c r="C34" s="301"/>
      <c r="D34" s="301"/>
      <c r="E34" s="301"/>
      <c r="F34" s="301"/>
      <c r="G34" s="301"/>
    </row>
  </sheetData>
  <mergeCells count="3">
    <mergeCell ref="B33:G33"/>
    <mergeCell ref="B34:G34"/>
    <mergeCell ref="A1:B1"/>
  </mergeCells>
  <hyperlinks>
    <hyperlink ref="C4" location="Tab_1_1!Druckbereich" display="Tab_1_1" xr:uid="{AA02531D-0769-4F59-8CE6-45A9DFC73563}"/>
    <hyperlink ref="C5" location="Tab_1_2!Druckbereich" display="Tab_1_2" xr:uid="{144F0D4A-3D92-4A14-B5B9-D808CE87831D}"/>
    <hyperlink ref="C6" location="Tab_1_3!Druckbereich" display="Tab_1_3" xr:uid="{1C89F618-E92D-450F-AFC9-7D4B0C9802A8}"/>
    <hyperlink ref="C8" location="Tab_2_1!Druckbereich" display="Tab_2_1" xr:uid="{35F061E4-C54D-4E52-9A96-DF9411588661}"/>
    <hyperlink ref="C9" location="Tab_2_2!Druckbereich" display="Tab_2_2" xr:uid="{E69ECF19-E3DB-4D51-B4CB-0FA2191645DA}"/>
    <hyperlink ref="C10" location="Tab_2_3!Druckbereich" display="Tab_2_3" xr:uid="{BCEE72A3-7E4A-4743-A576-6C820ECB6B5F}"/>
    <hyperlink ref="C11" location="Tab_2_4!Druckbereich" display="Tab_2_4" xr:uid="{BB3B6174-7F88-4A12-B7FC-2FACCD2BB7D1}"/>
    <hyperlink ref="C12" location="Tab_2_5!Druckbereich" display="Tab_2_5" xr:uid="{7AE0BB43-3F22-43C7-8B14-695CC5C33C54}"/>
    <hyperlink ref="C14" location="Tab_3_1!Druckbereich" display="Tab_3_1" xr:uid="{A9A1083B-42FB-468C-8C45-291584DFDD4D}"/>
    <hyperlink ref="C15" location="Tab_3_2!Druckbereich" display="Tab_3_2" xr:uid="{F68D8BF5-F0D2-47F2-9E82-F7784B51783D}"/>
    <hyperlink ref="C16" location="Tab_3_3!Druckbereich" display="Tab_3_3" xr:uid="{A6FCF306-874E-41C7-910A-826AECC19AAF}"/>
    <hyperlink ref="C17" location="Tab_3_4!Druckbereich" display="Tab_3_4" xr:uid="{53D643E7-7F3D-4B8D-82AB-31342BF8FC10}"/>
    <hyperlink ref="C18" location="Tab_3_5!Druckbereich" display="Tab_3_5" xr:uid="{89F46CE8-BFC7-4136-9F24-9D2B738C1DE5}"/>
    <hyperlink ref="C19" location="Tab_3_6!Druckbereich" display="Tab_3_6" xr:uid="{D7C04220-F7FB-4CC6-A28D-0E77E8E28F5C}"/>
    <hyperlink ref="C22" location="Tab_4_1_1!Druckbereich" display="Tab_4_1_1" xr:uid="{F04A8DDA-7A56-44B7-8867-B798EE31CFF7}"/>
    <hyperlink ref="C23" location="Tab_4_1_2!Druckbereich" display="Tab_4_1_2" xr:uid="{2CDFBDC2-3A3A-4615-9E95-ABA60BF16140}"/>
    <hyperlink ref="C24" location="Tab_4_1_3!Druckbereich" display="Tab_4_1_3" xr:uid="{68395A53-24FF-4731-ACA1-EEDFB90A9F1D}"/>
    <hyperlink ref="C25" location="Tab_4_1_4!Druckbereich" display="Tab_4_1_4" xr:uid="{2EC55967-FFEC-46DE-8C6D-AEB04024B5CC}"/>
    <hyperlink ref="C26" location="Tab_4_1_6!Druckbereich" display="Tab_4_1_5" xr:uid="{3C0563BD-8772-420F-8BA8-F8ACA21365DA}"/>
    <hyperlink ref="C27" location="Tab_4_1_6!Druckbereich" display="Tab_4_1_6" xr:uid="{45100864-80C8-4340-8185-E0294074C9DF}"/>
    <hyperlink ref="C30" location="Tab_4_2_1!Druckbereich" display="Tab_4_2_1" xr:uid="{BA865551-4D24-405F-AFF9-BB04B0E98BDC}"/>
    <hyperlink ref="C31" location="Tab_4_2_2!Druckbereich" display="Tab_4_2_2" xr:uid="{09C08376-F130-44AF-BA23-AEB8CEBB5E44}"/>
    <hyperlink ref="C32" location="Tab_4_2_3!Druckbereich" display="Tab_4_2_3" xr:uid="{E26CE9AC-4B05-47EF-9A4D-220A15AD23E3}"/>
    <hyperlink ref="C28" location="Tab_4_1_7!Druckbereich" display="Tab_4_1_7" xr:uid="{035AF563-1704-49A4-AE38-8271E069B6B4}"/>
  </hyperlinks>
  <pageMargins left="0.7" right="0.7" top="0.78740157499999996" bottom="0.78740157499999996"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1">
    <tabColor theme="9" tint="0.79998168889431442"/>
    <pageSetUpPr fitToPage="1"/>
  </sheetPr>
  <dimension ref="A1:F37"/>
  <sheetViews>
    <sheetView zoomScaleNormal="100" workbookViewId="0">
      <selection activeCell="J14" sqref="J14"/>
    </sheetView>
  </sheetViews>
  <sheetFormatPr baseColWidth="10" defaultRowHeight="15" x14ac:dyDescent="0.25"/>
  <cols>
    <col min="1" max="1" width="62.7109375" style="64" customWidth="1"/>
    <col min="2" max="2" width="9" customWidth="1"/>
    <col min="3" max="3" width="9.28515625" customWidth="1"/>
    <col min="4" max="4" width="7.7109375" style="6" customWidth="1"/>
    <col min="5" max="5" width="9.7109375" customWidth="1"/>
    <col min="6" max="6" width="7.5703125" style="6" customWidth="1"/>
  </cols>
  <sheetData>
    <row r="1" spans="1:6" x14ac:dyDescent="0.25">
      <c r="A1" s="305" t="s">
        <v>288</v>
      </c>
      <c r="B1" s="303"/>
      <c r="C1" s="303"/>
      <c r="D1" s="303"/>
      <c r="E1" s="303"/>
      <c r="F1" s="303"/>
    </row>
    <row r="2" spans="1:6" x14ac:dyDescent="0.25">
      <c r="A2" s="64" t="s">
        <v>399</v>
      </c>
    </row>
    <row r="4" spans="1:6" x14ac:dyDescent="0.25">
      <c r="A4" s="306" t="s">
        <v>75</v>
      </c>
      <c r="B4" s="303"/>
      <c r="C4" s="303"/>
      <c r="D4" s="303"/>
      <c r="E4" s="303"/>
      <c r="F4" s="303"/>
    </row>
    <row r="5" spans="1:6" x14ac:dyDescent="0.25">
      <c r="A5" s="72"/>
      <c r="B5" s="115" t="s">
        <v>5</v>
      </c>
      <c r="C5" s="325" t="s">
        <v>40</v>
      </c>
      <c r="D5" s="326"/>
      <c r="E5" s="305" t="s">
        <v>41</v>
      </c>
      <c r="F5" s="303"/>
    </row>
    <row r="6" spans="1:6" ht="30" x14ac:dyDescent="0.25">
      <c r="A6" s="72"/>
      <c r="B6" s="42" t="s">
        <v>291</v>
      </c>
      <c r="C6" s="32" t="s">
        <v>291</v>
      </c>
      <c r="D6" s="266" t="s">
        <v>74</v>
      </c>
      <c r="E6" s="21" t="s">
        <v>291</v>
      </c>
      <c r="F6" s="270" t="s">
        <v>74</v>
      </c>
    </row>
    <row r="7" spans="1:6" ht="16.149999999999999" customHeight="1" x14ac:dyDescent="0.25">
      <c r="A7" s="73" t="s">
        <v>42</v>
      </c>
      <c r="B7" s="206">
        <v>370279.75199999998</v>
      </c>
      <c r="C7" s="119">
        <v>234142.82800000001</v>
      </c>
      <c r="D7" s="267">
        <v>63.2</v>
      </c>
      <c r="E7" s="119">
        <v>136136.92499999999</v>
      </c>
      <c r="F7" s="271">
        <v>36.799999999999997</v>
      </c>
    </row>
    <row r="8" spans="1:6" ht="16.149999999999999" customHeight="1" x14ac:dyDescent="0.25">
      <c r="A8" s="23" t="s">
        <v>43</v>
      </c>
      <c r="B8" s="207">
        <v>137724.41200000001</v>
      </c>
      <c r="C8" s="120">
        <v>34095.06</v>
      </c>
      <c r="D8" s="268">
        <v>24.8</v>
      </c>
      <c r="E8" s="205">
        <v>103629.352</v>
      </c>
      <c r="F8" s="272">
        <v>75.2</v>
      </c>
    </row>
    <row r="9" spans="1:6" ht="16.149999999999999" customHeight="1" x14ac:dyDescent="0.25">
      <c r="A9" s="22" t="s">
        <v>44</v>
      </c>
      <c r="B9" s="207">
        <v>105322.71400000001</v>
      </c>
      <c r="C9" s="120">
        <v>27115.214</v>
      </c>
      <c r="D9" s="268">
        <v>25.7</v>
      </c>
      <c r="E9" s="205">
        <v>78207.5</v>
      </c>
      <c r="F9" s="272">
        <v>74.3</v>
      </c>
    </row>
    <row r="10" spans="1:6" ht="16.149999999999999" customHeight="1" x14ac:dyDescent="0.25">
      <c r="A10" s="22" t="s">
        <v>45</v>
      </c>
      <c r="B10" s="207">
        <v>17789.338</v>
      </c>
      <c r="C10" s="39">
        <v>6949.8980000000001</v>
      </c>
      <c r="D10" s="268">
        <v>39.1</v>
      </c>
      <c r="E10" s="205">
        <v>10839.441000000001</v>
      </c>
      <c r="F10" s="272">
        <v>60.9</v>
      </c>
    </row>
    <row r="11" spans="1:6" ht="16.149999999999999" customHeight="1" x14ac:dyDescent="0.25">
      <c r="A11" s="22" t="s">
        <v>47</v>
      </c>
      <c r="B11" s="207">
        <v>14612.359</v>
      </c>
      <c r="C11" s="39">
        <v>29.948</v>
      </c>
      <c r="D11" s="268">
        <v>0.2</v>
      </c>
      <c r="E11" s="205">
        <v>14582.411</v>
      </c>
      <c r="F11" s="272">
        <v>99.8</v>
      </c>
    </row>
    <row r="12" spans="1:6" ht="16.149999999999999" customHeight="1" x14ac:dyDescent="0.25">
      <c r="A12" s="74" t="s">
        <v>48</v>
      </c>
      <c r="B12" s="207">
        <v>38425.025999999998</v>
      </c>
      <c r="C12" s="120">
        <v>38097.947999999997</v>
      </c>
      <c r="D12" s="268">
        <v>99.1</v>
      </c>
      <c r="E12" s="205">
        <v>327.077</v>
      </c>
      <c r="F12" s="272">
        <v>0.85</v>
      </c>
    </row>
    <row r="13" spans="1:6" ht="16.149999999999999" customHeight="1" x14ac:dyDescent="0.25">
      <c r="A13" s="22" t="s">
        <v>49</v>
      </c>
      <c r="B13" s="207">
        <v>37765.946000000004</v>
      </c>
      <c r="C13" s="120">
        <v>37662.540999999997</v>
      </c>
      <c r="D13" s="268">
        <v>99.7</v>
      </c>
      <c r="E13" s="205">
        <v>103.405</v>
      </c>
      <c r="F13" s="272">
        <v>0.27</v>
      </c>
    </row>
    <row r="14" spans="1:6" ht="16.149999999999999" customHeight="1" x14ac:dyDescent="0.25">
      <c r="A14" s="22" t="s">
        <v>50</v>
      </c>
      <c r="B14" s="207">
        <v>449.38799999999998</v>
      </c>
      <c r="C14" s="120">
        <v>435.40800000000002</v>
      </c>
      <c r="D14" s="268">
        <v>96.9</v>
      </c>
      <c r="E14" s="39">
        <v>13.98</v>
      </c>
      <c r="F14" s="272">
        <v>3.11</v>
      </c>
    </row>
    <row r="15" spans="1:6" ht="16.149999999999999" customHeight="1" x14ac:dyDescent="0.25">
      <c r="A15" s="22" t="s">
        <v>51</v>
      </c>
      <c r="B15" s="207">
        <v>209.69300000000001</v>
      </c>
      <c r="C15" s="39">
        <v>0</v>
      </c>
      <c r="D15" s="39">
        <v>0</v>
      </c>
      <c r="E15" s="205">
        <v>209.69300000000001</v>
      </c>
      <c r="F15" s="272">
        <v>100</v>
      </c>
    </row>
    <row r="16" spans="1:6" ht="16.149999999999999" customHeight="1" x14ac:dyDescent="0.25">
      <c r="A16" s="22" t="s">
        <v>52</v>
      </c>
      <c r="B16" s="207">
        <v>116464.389</v>
      </c>
      <c r="C16" s="120">
        <v>97254.025999999998</v>
      </c>
      <c r="D16" s="268">
        <v>83.5</v>
      </c>
      <c r="E16" s="205">
        <v>19210.363000000001</v>
      </c>
      <c r="F16" s="272">
        <v>16.5</v>
      </c>
    </row>
    <row r="17" spans="1:6" ht="16.149999999999999" customHeight="1" x14ac:dyDescent="0.25">
      <c r="A17" s="22" t="s">
        <v>53</v>
      </c>
      <c r="B17" s="207">
        <v>63487.192999999999</v>
      </c>
      <c r="C17" s="120">
        <v>56478.961000000003</v>
      </c>
      <c r="D17" s="268">
        <v>89</v>
      </c>
      <c r="E17" s="205">
        <v>7008.232</v>
      </c>
      <c r="F17" s="272">
        <v>11</v>
      </c>
    </row>
    <row r="18" spans="1:6" ht="16.149999999999999" customHeight="1" x14ac:dyDescent="0.25">
      <c r="A18" s="22" t="s">
        <v>54</v>
      </c>
      <c r="B18" s="207">
        <v>19679.732</v>
      </c>
      <c r="C18" s="120">
        <v>17715.018</v>
      </c>
      <c r="D18" s="268">
        <v>90</v>
      </c>
      <c r="E18" s="205">
        <v>1964.7139999999999</v>
      </c>
      <c r="F18" s="272">
        <v>9.98</v>
      </c>
    </row>
    <row r="19" spans="1:6" ht="16.149999999999999" customHeight="1" x14ac:dyDescent="0.25">
      <c r="A19" s="22" t="s">
        <v>55</v>
      </c>
      <c r="B19" s="207">
        <v>27795.631000000001</v>
      </c>
      <c r="C19" s="120">
        <v>17664.857</v>
      </c>
      <c r="D19" s="268">
        <v>63.6</v>
      </c>
      <c r="E19" s="205">
        <v>10130.773999999999</v>
      </c>
      <c r="F19" s="272">
        <v>36.4</v>
      </c>
    </row>
    <row r="20" spans="1:6" ht="16.149999999999999" customHeight="1" x14ac:dyDescent="0.25">
      <c r="A20" s="22" t="s">
        <v>56</v>
      </c>
      <c r="B20" s="208">
        <v>8.16</v>
      </c>
      <c r="C20" s="39">
        <v>0</v>
      </c>
      <c r="D20" s="268">
        <v>0</v>
      </c>
      <c r="E20" s="39">
        <v>8.16</v>
      </c>
      <c r="F20" s="272">
        <v>100</v>
      </c>
    </row>
    <row r="21" spans="1:6" ht="16.149999999999999" customHeight="1" x14ac:dyDescent="0.25">
      <c r="A21" s="22" t="s">
        <v>57</v>
      </c>
      <c r="B21" s="207">
        <v>5493.6719999999996</v>
      </c>
      <c r="C21" s="120">
        <v>5395.19</v>
      </c>
      <c r="D21" s="268">
        <v>98.2</v>
      </c>
      <c r="E21" s="205">
        <v>98.483000000000004</v>
      </c>
      <c r="F21" s="272">
        <v>1.79</v>
      </c>
    </row>
    <row r="22" spans="1:6" ht="16.149999999999999" customHeight="1" x14ac:dyDescent="0.25">
      <c r="A22" s="22" t="s">
        <v>58</v>
      </c>
      <c r="B22" s="207">
        <v>11741.974</v>
      </c>
      <c r="C22" s="120">
        <v>9655.7180000000008</v>
      </c>
      <c r="D22" s="268">
        <v>82.2</v>
      </c>
      <c r="E22" s="205">
        <v>2086.2570000000001</v>
      </c>
      <c r="F22" s="272">
        <v>17.8</v>
      </c>
    </row>
    <row r="23" spans="1:6" ht="16.149999999999999" customHeight="1" x14ac:dyDescent="0.25">
      <c r="A23" s="22" t="s">
        <v>59</v>
      </c>
      <c r="B23" s="207">
        <v>1191.221</v>
      </c>
      <c r="C23" s="120">
        <v>1170.8779999999999</v>
      </c>
      <c r="D23" s="268">
        <v>98.3</v>
      </c>
      <c r="E23" s="205">
        <v>20.343</v>
      </c>
      <c r="F23" s="272">
        <v>1.71</v>
      </c>
    </row>
    <row r="24" spans="1:6" ht="16.149999999999999" customHeight="1" x14ac:dyDescent="0.25">
      <c r="A24" s="22" t="s">
        <v>60</v>
      </c>
      <c r="B24" s="207">
        <v>10550.754000000001</v>
      </c>
      <c r="C24" s="120">
        <v>8484.84</v>
      </c>
      <c r="D24" s="268">
        <v>80.400000000000006</v>
      </c>
      <c r="E24" s="205">
        <v>2065.9140000000002</v>
      </c>
      <c r="F24" s="272">
        <v>19.600000000000001</v>
      </c>
    </row>
    <row r="25" spans="1:6" ht="16.149999999999999" customHeight="1" x14ac:dyDescent="0.25">
      <c r="A25" s="22" t="s">
        <v>61</v>
      </c>
      <c r="B25" s="208">
        <v>0</v>
      </c>
      <c r="C25" s="39">
        <v>0</v>
      </c>
      <c r="D25" s="268">
        <v>0</v>
      </c>
      <c r="E25" s="39">
        <v>0</v>
      </c>
      <c r="F25" s="273">
        <v>0</v>
      </c>
    </row>
    <row r="26" spans="1:6" ht="16.149999999999999" customHeight="1" x14ac:dyDescent="0.25">
      <c r="A26" s="22" t="s">
        <v>62</v>
      </c>
      <c r="B26" s="207">
        <v>23921.898000000001</v>
      </c>
      <c r="C26" s="120">
        <v>13195.99</v>
      </c>
      <c r="D26" s="269">
        <v>55.2</v>
      </c>
      <c r="E26" s="205">
        <v>10725.907999999999</v>
      </c>
      <c r="F26" s="272">
        <v>44.8</v>
      </c>
    </row>
    <row r="27" spans="1:6" ht="16.149999999999999" customHeight="1" x14ac:dyDescent="0.25">
      <c r="A27" s="22" t="s">
        <v>63</v>
      </c>
      <c r="B27" s="207">
        <v>15019.544</v>
      </c>
      <c r="C27" s="120">
        <v>12928.647999999999</v>
      </c>
      <c r="D27" s="269">
        <v>86.1</v>
      </c>
      <c r="E27" s="205">
        <v>2090.8960000000002</v>
      </c>
      <c r="F27" s="272">
        <v>13.9</v>
      </c>
    </row>
    <row r="28" spans="1:6" ht="31.15" customHeight="1" x14ac:dyDescent="0.25">
      <c r="A28" s="22" t="s">
        <v>64</v>
      </c>
      <c r="B28" s="207">
        <v>6423.9290000000001</v>
      </c>
      <c r="C28" s="39">
        <v>192.989</v>
      </c>
      <c r="D28" s="269">
        <v>3</v>
      </c>
      <c r="E28" s="205">
        <v>6230.94</v>
      </c>
      <c r="F28" s="272">
        <v>97</v>
      </c>
    </row>
    <row r="29" spans="1:6" ht="30.6" customHeight="1" x14ac:dyDescent="0.25">
      <c r="A29" s="22" t="s">
        <v>65</v>
      </c>
      <c r="B29" s="207">
        <v>2478.424</v>
      </c>
      <c r="C29" s="39">
        <v>74.352999999999994</v>
      </c>
      <c r="D29" s="269">
        <v>3</v>
      </c>
      <c r="E29" s="205">
        <v>2404.0709999999999</v>
      </c>
      <c r="F29" s="272">
        <v>97</v>
      </c>
    </row>
    <row r="30" spans="1:6" ht="21" customHeight="1" x14ac:dyDescent="0.25">
      <c r="A30" s="22" t="s">
        <v>286</v>
      </c>
      <c r="B30" s="207">
        <v>4804.4709999999995</v>
      </c>
      <c r="C30" s="120">
        <v>4734.3850000000002</v>
      </c>
      <c r="D30" s="268">
        <v>98.5</v>
      </c>
      <c r="E30" s="205">
        <v>70.085999999999999</v>
      </c>
      <c r="F30" s="272">
        <v>1.46</v>
      </c>
    </row>
    <row r="31" spans="1:6" ht="16.149999999999999" customHeight="1" x14ac:dyDescent="0.25">
      <c r="A31" s="22" t="s">
        <v>67</v>
      </c>
      <c r="B31" s="207">
        <v>24215.514999999999</v>
      </c>
      <c r="C31" s="120">
        <v>24127.633000000002</v>
      </c>
      <c r="D31" s="268">
        <v>99.6</v>
      </c>
      <c r="E31" s="205">
        <v>87.882999999999996</v>
      </c>
      <c r="F31" s="272">
        <v>0.36</v>
      </c>
    </row>
    <row r="32" spans="1:6" ht="16.149999999999999" customHeight="1" x14ac:dyDescent="0.25">
      <c r="A32" s="22" t="s">
        <v>68</v>
      </c>
      <c r="B32" s="207">
        <v>3060.0610000000001</v>
      </c>
      <c r="C32" s="120">
        <v>2972.1779999999999</v>
      </c>
      <c r="D32" s="268">
        <v>97.1</v>
      </c>
      <c r="E32" s="205">
        <v>87.882999999999996</v>
      </c>
      <c r="F32" s="272">
        <v>2.87</v>
      </c>
    </row>
    <row r="33" spans="1:6" ht="16.149999999999999" customHeight="1" x14ac:dyDescent="0.25">
      <c r="A33" s="22" t="s">
        <v>69</v>
      </c>
      <c r="B33" s="207">
        <v>10188.555</v>
      </c>
      <c r="C33" s="120">
        <v>10188.555</v>
      </c>
      <c r="D33" s="268">
        <v>100</v>
      </c>
      <c r="E33" s="39">
        <v>0</v>
      </c>
      <c r="F33" s="39">
        <v>0</v>
      </c>
    </row>
    <row r="34" spans="1:6" ht="16.149999999999999" customHeight="1" x14ac:dyDescent="0.25">
      <c r="A34" s="22" t="s">
        <v>70</v>
      </c>
      <c r="B34" s="207">
        <v>10939.789000000001</v>
      </c>
      <c r="C34" s="120">
        <v>10939.789000000001</v>
      </c>
      <c r="D34" s="268">
        <v>100</v>
      </c>
      <c r="E34" s="39">
        <v>0</v>
      </c>
      <c r="F34" s="39">
        <v>0</v>
      </c>
    </row>
    <row r="35" spans="1:6" ht="16.149999999999999" customHeight="1" x14ac:dyDescent="0.25">
      <c r="A35" s="22" t="s">
        <v>71</v>
      </c>
      <c r="B35" s="207">
        <v>27.111000000000001</v>
      </c>
      <c r="C35" s="120">
        <v>27.111000000000001</v>
      </c>
      <c r="D35" s="268">
        <v>100</v>
      </c>
      <c r="E35" s="39">
        <v>0</v>
      </c>
      <c r="F35" s="39">
        <v>0</v>
      </c>
    </row>
    <row r="36" spans="1:6" ht="16.149999999999999" customHeight="1" x14ac:dyDescent="0.25">
      <c r="A36" s="22" t="s">
        <v>72</v>
      </c>
      <c r="B36" s="207">
        <v>12982.067999999999</v>
      </c>
      <c r="C36" s="120">
        <v>12982.067999999999</v>
      </c>
      <c r="D36" s="268">
        <v>100</v>
      </c>
      <c r="E36" s="39">
        <v>0</v>
      </c>
      <c r="F36" s="39">
        <v>0</v>
      </c>
    </row>
    <row r="37" spans="1:6" ht="16.149999999999999" customHeight="1" x14ac:dyDescent="0.25">
      <c r="A37" s="22" t="s">
        <v>73</v>
      </c>
      <c r="B37" s="207">
        <v>12982.067999999999</v>
      </c>
      <c r="C37" s="120">
        <v>12982.067999999999</v>
      </c>
      <c r="D37" s="268">
        <v>100</v>
      </c>
      <c r="E37" s="39">
        <v>0</v>
      </c>
      <c r="F37" s="39">
        <v>0</v>
      </c>
    </row>
  </sheetData>
  <mergeCells count="4">
    <mergeCell ref="A1:F1"/>
    <mergeCell ref="C5:D5"/>
    <mergeCell ref="E5:F5"/>
    <mergeCell ref="A4:F4"/>
  </mergeCells>
  <pageMargins left="0.7" right="0.7" top="0.78740157499999996" bottom="0.78740157499999996" header="0.3" footer="0.3"/>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tabColor theme="9" tint="0.79998168889431442"/>
    <pageSetUpPr fitToPage="1"/>
  </sheetPr>
  <dimension ref="A1:F43"/>
  <sheetViews>
    <sheetView zoomScale="85" zoomScaleNormal="85" workbookViewId="0">
      <selection activeCell="I7" sqref="I7"/>
    </sheetView>
  </sheetViews>
  <sheetFormatPr baseColWidth="10" defaultColWidth="11.5703125" defaultRowHeight="15" x14ac:dyDescent="0.25"/>
  <cols>
    <col min="1" max="1" width="59.42578125" style="75" customWidth="1"/>
    <col min="2" max="2" width="10.42578125" style="24" customWidth="1"/>
    <col min="3" max="3" width="10.85546875" style="24" customWidth="1"/>
    <col min="4" max="4" width="9.85546875" style="24" customWidth="1"/>
    <col min="5" max="5" width="11.28515625" style="24" customWidth="1"/>
    <col min="6" max="6" width="8.85546875" style="24" customWidth="1"/>
    <col min="7" max="16384" width="11.5703125" style="24"/>
  </cols>
  <sheetData>
    <row r="1" spans="1:6" x14ac:dyDescent="0.25">
      <c r="A1" s="305" t="s">
        <v>287</v>
      </c>
      <c r="B1" s="307"/>
      <c r="C1" s="307"/>
      <c r="D1" s="307"/>
      <c r="E1" s="307"/>
      <c r="F1" s="307"/>
    </row>
    <row r="2" spans="1:6" x14ac:dyDescent="0.25">
      <c r="A2" s="75" t="s">
        <v>399</v>
      </c>
    </row>
    <row r="4" spans="1:6" x14ac:dyDescent="0.25">
      <c r="A4" s="306" t="s">
        <v>109</v>
      </c>
      <c r="B4" s="307"/>
      <c r="C4" s="307"/>
      <c r="D4" s="307"/>
      <c r="E4" s="307"/>
      <c r="F4" s="307"/>
    </row>
    <row r="5" spans="1:6" x14ac:dyDescent="0.25">
      <c r="B5" s="115" t="s">
        <v>5</v>
      </c>
      <c r="C5" s="325" t="s">
        <v>40</v>
      </c>
      <c r="D5" s="327"/>
      <c r="E5" s="305" t="s">
        <v>41</v>
      </c>
      <c r="F5" s="307"/>
    </row>
    <row r="6" spans="1:6" ht="45" customHeight="1" x14ac:dyDescent="0.25">
      <c r="B6" s="42" t="s">
        <v>291</v>
      </c>
      <c r="C6" s="32" t="s">
        <v>291</v>
      </c>
      <c r="D6" s="33" t="s">
        <v>74</v>
      </c>
      <c r="E6" s="65" t="s">
        <v>291</v>
      </c>
      <c r="F6" s="65" t="s">
        <v>74</v>
      </c>
    </row>
    <row r="7" spans="1:6" ht="16.149999999999999" customHeight="1" x14ac:dyDescent="0.25">
      <c r="A7" s="48" t="s">
        <v>76</v>
      </c>
      <c r="B7" s="157">
        <v>370279.75199999998</v>
      </c>
      <c r="C7" s="158">
        <v>234142.82800000001</v>
      </c>
      <c r="D7" s="76">
        <v>63.2</v>
      </c>
      <c r="E7" s="162">
        <v>136136.92499999999</v>
      </c>
      <c r="F7" s="77">
        <v>36.799999999999997</v>
      </c>
    </row>
    <row r="8" spans="1:6" ht="16.149999999999999" customHeight="1" x14ac:dyDescent="0.25">
      <c r="A8" s="49" t="s">
        <v>77</v>
      </c>
      <c r="B8" s="159">
        <v>200497.62899999999</v>
      </c>
      <c r="C8" s="160">
        <v>91936.638999999996</v>
      </c>
      <c r="D8" s="80">
        <v>45.9</v>
      </c>
      <c r="E8" s="163">
        <v>108560.99</v>
      </c>
      <c r="F8" s="82">
        <v>54.1</v>
      </c>
    </row>
    <row r="9" spans="1:6" ht="16.149999999999999" customHeight="1" x14ac:dyDescent="0.25">
      <c r="A9" s="50" t="s">
        <v>78</v>
      </c>
      <c r="B9" s="159">
        <v>95453.638999999996</v>
      </c>
      <c r="C9" s="160">
        <v>24653.522000000001</v>
      </c>
      <c r="D9" s="80">
        <v>25.8</v>
      </c>
      <c r="E9" s="163">
        <v>70800.116999999998</v>
      </c>
      <c r="F9" s="82">
        <v>74.2</v>
      </c>
    </row>
    <row r="10" spans="1:6" ht="16.149999999999999" customHeight="1" x14ac:dyDescent="0.25">
      <c r="A10" s="50" t="s">
        <v>79</v>
      </c>
      <c r="B10" s="78" t="s">
        <v>7</v>
      </c>
      <c r="C10" s="79" t="s">
        <v>7</v>
      </c>
      <c r="D10" s="83" t="s">
        <v>7</v>
      </c>
      <c r="E10" s="81" t="s">
        <v>7</v>
      </c>
      <c r="F10" s="81" t="s">
        <v>7</v>
      </c>
    </row>
    <row r="11" spans="1:6" ht="16.149999999999999" customHeight="1" x14ac:dyDescent="0.25">
      <c r="A11" s="50" t="s">
        <v>80</v>
      </c>
      <c r="B11" s="159">
        <v>103445.41099999999</v>
      </c>
      <c r="C11" s="160">
        <v>65703.081999999995</v>
      </c>
      <c r="D11" s="80">
        <v>63.5</v>
      </c>
      <c r="E11" s="163">
        <v>37742.328999999998</v>
      </c>
      <c r="F11" s="82">
        <v>36.5</v>
      </c>
    </row>
    <row r="12" spans="1:6" ht="16.149999999999999" customHeight="1" x14ac:dyDescent="0.25">
      <c r="A12" s="50" t="s">
        <v>267</v>
      </c>
      <c r="B12" s="159">
        <v>59404.964999999997</v>
      </c>
      <c r="C12" s="161">
        <v>28800.86</v>
      </c>
      <c r="D12" s="134">
        <v>48.5</v>
      </c>
      <c r="E12" s="164">
        <v>30604.106</v>
      </c>
      <c r="F12" s="135">
        <v>51.5</v>
      </c>
    </row>
    <row r="13" spans="1:6" ht="16.149999999999999" customHeight="1" x14ac:dyDescent="0.25">
      <c r="A13" s="50" t="s">
        <v>268</v>
      </c>
      <c r="B13" s="159">
        <v>19684.452000000001</v>
      </c>
      <c r="C13" s="161">
        <v>17713.746999999999</v>
      </c>
      <c r="D13" s="134">
        <v>90</v>
      </c>
      <c r="E13" s="164">
        <v>1970.7049999999999</v>
      </c>
      <c r="F13" s="135">
        <v>10</v>
      </c>
    </row>
    <row r="14" spans="1:6" ht="16.149999999999999" customHeight="1" x14ac:dyDescent="0.25">
      <c r="A14" s="50" t="s">
        <v>269</v>
      </c>
      <c r="B14" s="159">
        <v>24043.266</v>
      </c>
      <c r="C14" s="161">
        <v>18900.766</v>
      </c>
      <c r="D14" s="134">
        <v>78.599999999999994</v>
      </c>
      <c r="E14" s="164">
        <v>5142.5</v>
      </c>
      <c r="F14" s="135">
        <v>21.4</v>
      </c>
    </row>
    <row r="15" spans="1:6" ht="16.149999999999999" customHeight="1" x14ac:dyDescent="0.25">
      <c r="A15" s="50" t="s">
        <v>270</v>
      </c>
      <c r="B15" s="159">
        <v>312.72699999999998</v>
      </c>
      <c r="C15" s="161">
        <v>287.709</v>
      </c>
      <c r="D15" s="134">
        <v>92</v>
      </c>
      <c r="E15" s="164">
        <v>25.018000000000001</v>
      </c>
      <c r="F15" s="135">
        <v>8</v>
      </c>
    </row>
    <row r="16" spans="1:6" ht="16.149999999999999" customHeight="1" x14ac:dyDescent="0.25">
      <c r="A16" s="50" t="s">
        <v>81</v>
      </c>
      <c r="B16" s="159">
        <v>1598.579</v>
      </c>
      <c r="C16" s="160">
        <v>1580.0350000000001</v>
      </c>
      <c r="D16" s="80">
        <v>98.8</v>
      </c>
      <c r="E16" s="163">
        <v>18.544</v>
      </c>
      <c r="F16" s="82">
        <v>1.1599999999999999</v>
      </c>
    </row>
    <row r="17" spans="1:6" ht="16.149999999999999" customHeight="1" x14ac:dyDescent="0.25">
      <c r="A17" s="49" t="s">
        <v>82</v>
      </c>
      <c r="B17" s="159">
        <v>27519.027999999998</v>
      </c>
      <c r="C17" s="160">
        <v>15782.5</v>
      </c>
      <c r="D17" s="80">
        <v>57.4</v>
      </c>
      <c r="E17" s="163">
        <v>11736.528</v>
      </c>
      <c r="F17" s="82">
        <v>42.6</v>
      </c>
    </row>
    <row r="18" spans="1:6" ht="16.149999999999999" customHeight="1" x14ac:dyDescent="0.25">
      <c r="A18" s="50" t="s">
        <v>83</v>
      </c>
      <c r="B18" s="159">
        <v>13824.161</v>
      </c>
      <c r="C18" s="160">
        <v>4415.99</v>
      </c>
      <c r="D18" s="80">
        <v>31.9</v>
      </c>
      <c r="E18" s="163">
        <v>9408.1710000000003</v>
      </c>
      <c r="F18" s="82">
        <v>68.099999999999994</v>
      </c>
    </row>
    <row r="19" spans="1:6" ht="16.149999999999999" customHeight="1" x14ac:dyDescent="0.25">
      <c r="A19" s="50" t="s">
        <v>84</v>
      </c>
      <c r="B19" s="78" t="s">
        <v>7</v>
      </c>
      <c r="C19" s="79" t="s">
        <v>7</v>
      </c>
      <c r="D19" s="83" t="s">
        <v>7</v>
      </c>
      <c r="E19" s="81" t="s">
        <v>7</v>
      </c>
      <c r="F19" s="81" t="s">
        <v>7</v>
      </c>
    </row>
    <row r="20" spans="1:6" ht="16.149999999999999" customHeight="1" x14ac:dyDescent="0.25">
      <c r="A20" s="50" t="s">
        <v>85</v>
      </c>
      <c r="B20" s="159">
        <v>13551.61</v>
      </c>
      <c r="C20" s="160">
        <v>11225.151</v>
      </c>
      <c r="D20" s="80">
        <v>82.8</v>
      </c>
      <c r="E20" s="163">
        <v>2326.4589999999998</v>
      </c>
      <c r="F20" s="82">
        <v>17.2</v>
      </c>
    </row>
    <row r="21" spans="1:6" ht="16.149999999999999" customHeight="1" x14ac:dyDescent="0.25">
      <c r="A21" s="50" t="s">
        <v>86</v>
      </c>
      <c r="B21" s="159">
        <v>143.25700000000001</v>
      </c>
      <c r="C21" s="160">
        <v>141.36000000000001</v>
      </c>
      <c r="D21" s="80">
        <v>98.7</v>
      </c>
      <c r="E21" s="163">
        <v>1.897</v>
      </c>
      <c r="F21" s="82">
        <v>1.32</v>
      </c>
    </row>
    <row r="22" spans="1:6" ht="16.149999999999999" customHeight="1" x14ac:dyDescent="0.25">
      <c r="A22" s="50" t="s">
        <v>87</v>
      </c>
      <c r="B22" s="159">
        <v>55838.572999999997</v>
      </c>
      <c r="C22" s="160">
        <v>55268.406000000003</v>
      </c>
      <c r="D22" s="80">
        <v>99</v>
      </c>
      <c r="E22" s="163">
        <v>570.16700000000003</v>
      </c>
      <c r="F22" s="82">
        <v>1.02</v>
      </c>
    </row>
    <row r="23" spans="1:6" ht="16.149999999999999" customHeight="1" x14ac:dyDescent="0.25">
      <c r="A23" s="50" t="s">
        <v>88</v>
      </c>
      <c r="B23" s="159">
        <v>38602.362999999998</v>
      </c>
      <c r="C23" s="160">
        <v>38118.396999999997</v>
      </c>
      <c r="D23" s="80">
        <v>98.7</v>
      </c>
      <c r="E23" s="163">
        <v>483.96600000000001</v>
      </c>
      <c r="F23" s="82">
        <v>1.25</v>
      </c>
    </row>
    <row r="24" spans="1:6" ht="16.149999999999999" customHeight="1" x14ac:dyDescent="0.25">
      <c r="A24" s="50" t="s">
        <v>89</v>
      </c>
      <c r="B24" s="78" t="s">
        <v>7</v>
      </c>
      <c r="C24" s="79" t="s">
        <v>7</v>
      </c>
      <c r="D24" s="83" t="s">
        <v>7</v>
      </c>
      <c r="E24" s="81" t="s">
        <v>7</v>
      </c>
      <c r="F24" s="81" t="s">
        <v>7</v>
      </c>
    </row>
    <row r="25" spans="1:6" ht="16.149999999999999" customHeight="1" x14ac:dyDescent="0.25">
      <c r="A25" s="50" t="s">
        <v>90</v>
      </c>
      <c r="B25" s="159">
        <v>502.30599999999998</v>
      </c>
      <c r="C25" s="160">
        <v>494.14600000000002</v>
      </c>
      <c r="D25" s="80">
        <v>98.4</v>
      </c>
      <c r="E25" s="209">
        <v>8.16</v>
      </c>
      <c r="F25" s="82">
        <v>1.62</v>
      </c>
    </row>
    <row r="26" spans="1:6" ht="16.149999999999999" customHeight="1" x14ac:dyDescent="0.25">
      <c r="A26" s="50" t="s">
        <v>91</v>
      </c>
      <c r="B26" s="159">
        <v>16733.904999999999</v>
      </c>
      <c r="C26" s="160">
        <v>16655.863000000001</v>
      </c>
      <c r="D26" s="80">
        <v>99.5</v>
      </c>
      <c r="E26" s="163">
        <v>78.040999999999997</v>
      </c>
      <c r="F26" s="82">
        <v>0.47</v>
      </c>
    </row>
    <row r="27" spans="1:6" ht="16.149999999999999" customHeight="1" x14ac:dyDescent="0.25">
      <c r="A27" s="50" t="s">
        <v>92</v>
      </c>
      <c r="B27" s="159">
        <v>16384.848999999998</v>
      </c>
      <c r="C27" s="160">
        <v>13655.51</v>
      </c>
      <c r="D27" s="80">
        <v>83.3</v>
      </c>
      <c r="E27" s="163">
        <v>2729.3380000000002</v>
      </c>
      <c r="F27" s="82">
        <v>16.7</v>
      </c>
    </row>
    <row r="28" spans="1:6" ht="16.149999999999999" customHeight="1" x14ac:dyDescent="0.25">
      <c r="A28" s="50" t="s">
        <v>93</v>
      </c>
      <c r="B28" s="159">
        <v>14608.029</v>
      </c>
      <c r="C28" s="160">
        <v>12215.179</v>
      </c>
      <c r="D28" s="80">
        <v>83.6</v>
      </c>
      <c r="E28" s="163">
        <v>2392.85</v>
      </c>
      <c r="F28" s="82">
        <v>16.399999999999999</v>
      </c>
    </row>
    <row r="29" spans="1:6" ht="16.149999999999999" customHeight="1" x14ac:dyDescent="0.25">
      <c r="A29" s="50" t="s">
        <v>94</v>
      </c>
      <c r="B29" s="159">
        <v>585.55700000000002</v>
      </c>
      <c r="C29" s="160">
        <v>269.49299999999999</v>
      </c>
      <c r="D29" s="80">
        <v>46</v>
      </c>
      <c r="E29" s="163">
        <v>316.06400000000002</v>
      </c>
      <c r="F29" s="82">
        <v>54</v>
      </c>
    </row>
    <row r="30" spans="1:6" ht="16.149999999999999" customHeight="1" x14ac:dyDescent="0.25">
      <c r="A30" s="50" t="s">
        <v>95</v>
      </c>
      <c r="B30" s="159">
        <v>1191.2619999999999</v>
      </c>
      <c r="C30" s="160">
        <v>1170.838</v>
      </c>
      <c r="D30" s="80">
        <v>98.3</v>
      </c>
      <c r="E30" s="163">
        <v>20.425000000000001</v>
      </c>
      <c r="F30" s="82">
        <v>1.71</v>
      </c>
    </row>
    <row r="31" spans="1:6" ht="16.149999999999999" customHeight="1" x14ac:dyDescent="0.25">
      <c r="A31" s="50" t="s">
        <v>96</v>
      </c>
      <c r="B31" s="159">
        <v>42338.002</v>
      </c>
      <c r="C31" s="160">
        <v>30008.288</v>
      </c>
      <c r="D31" s="80">
        <v>70.900000000000006</v>
      </c>
      <c r="E31" s="163">
        <v>12329.715</v>
      </c>
      <c r="F31" s="82">
        <v>29.1</v>
      </c>
    </row>
    <row r="32" spans="1:6" ht="33.6" customHeight="1" x14ac:dyDescent="0.25">
      <c r="A32" s="50" t="s">
        <v>97</v>
      </c>
      <c r="B32" s="159">
        <v>35406.294000000002</v>
      </c>
      <c r="C32" s="160">
        <v>29367.156999999999</v>
      </c>
      <c r="D32" s="80">
        <v>82.9</v>
      </c>
      <c r="E32" s="163">
        <v>6039.1369999999997</v>
      </c>
      <c r="F32" s="82">
        <v>17.100000000000001</v>
      </c>
    </row>
    <row r="33" spans="1:6" ht="33.6" customHeight="1" x14ac:dyDescent="0.25">
      <c r="A33" s="50" t="s">
        <v>98</v>
      </c>
      <c r="B33" s="159">
        <v>6931.7079999999996</v>
      </c>
      <c r="C33" s="160">
        <v>641.13099999999997</v>
      </c>
      <c r="D33" s="80">
        <v>9.25</v>
      </c>
      <c r="E33" s="163">
        <v>6290.5770000000002</v>
      </c>
      <c r="F33" s="82">
        <v>90.8</v>
      </c>
    </row>
    <row r="34" spans="1:6" ht="16.149999999999999" customHeight="1" x14ac:dyDescent="0.25">
      <c r="A34" s="50" t="s">
        <v>99</v>
      </c>
      <c r="B34" s="159">
        <v>3723.357</v>
      </c>
      <c r="C34" s="160">
        <v>3601.0520000000001</v>
      </c>
      <c r="D34" s="80">
        <v>96.7</v>
      </c>
      <c r="E34" s="163">
        <v>122.304</v>
      </c>
      <c r="F34" s="82">
        <v>3.28</v>
      </c>
    </row>
    <row r="35" spans="1:6" ht="16.149999999999999" customHeight="1" x14ac:dyDescent="0.25">
      <c r="A35" s="50" t="s">
        <v>100</v>
      </c>
      <c r="B35" s="159">
        <v>2030.9480000000001</v>
      </c>
      <c r="C35" s="160">
        <v>2011.894</v>
      </c>
      <c r="D35" s="80">
        <v>99.1</v>
      </c>
      <c r="E35" s="163">
        <v>19.053999999999998</v>
      </c>
      <c r="F35" s="82">
        <v>0.94</v>
      </c>
    </row>
    <row r="36" spans="1:6" ht="16.149999999999999" customHeight="1" x14ac:dyDescent="0.25">
      <c r="A36" s="50" t="s">
        <v>101</v>
      </c>
      <c r="B36" s="159">
        <v>653.26</v>
      </c>
      <c r="C36" s="160">
        <v>653.26</v>
      </c>
      <c r="D36" s="80">
        <v>100</v>
      </c>
      <c r="E36" s="209">
        <v>0</v>
      </c>
      <c r="F36" s="210">
        <v>0</v>
      </c>
    </row>
    <row r="37" spans="1:6" ht="16.149999999999999" customHeight="1" x14ac:dyDescent="0.25">
      <c r="A37" s="50" t="s">
        <v>102</v>
      </c>
      <c r="B37" s="159">
        <v>0.2</v>
      </c>
      <c r="C37" s="160">
        <v>0.1</v>
      </c>
      <c r="D37" s="80">
        <v>50</v>
      </c>
      <c r="E37" s="163">
        <v>0.1</v>
      </c>
      <c r="F37" s="82">
        <v>50</v>
      </c>
    </row>
    <row r="38" spans="1:6" ht="33.6" customHeight="1" x14ac:dyDescent="0.25">
      <c r="A38" s="50" t="s">
        <v>103</v>
      </c>
      <c r="B38" s="159">
        <v>573.24599999999998</v>
      </c>
      <c r="C38" s="160">
        <v>529.64300000000003</v>
      </c>
      <c r="D38" s="80">
        <v>92.4</v>
      </c>
      <c r="E38" s="163">
        <v>43.603000000000002</v>
      </c>
      <c r="F38" s="82">
        <v>7.61</v>
      </c>
    </row>
    <row r="39" spans="1:6" ht="33.6" customHeight="1" x14ac:dyDescent="0.25">
      <c r="A39" s="50" t="s">
        <v>104</v>
      </c>
      <c r="B39" s="159">
        <v>465.70299999999997</v>
      </c>
      <c r="C39" s="160">
        <v>406.15600000000001</v>
      </c>
      <c r="D39" s="80">
        <v>87.2</v>
      </c>
      <c r="E39" s="163">
        <v>59.546999999999997</v>
      </c>
      <c r="F39" s="82">
        <v>12.8</v>
      </c>
    </row>
    <row r="40" spans="1:6" ht="16.149999999999999" customHeight="1" x14ac:dyDescent="0.25">
      <c r="A40" s="50" t="s">
        <v>105</v>
      </c>
      <c r="B40" s="78" t="s">
        <v>46</v>
      </c>
      <c r="C40" s="79" t="s">
        <v>46</v>
      </c>
      <c r="D40" s="80" t="s">
        <v>46</v>
      </c>
      <c r="E40" s="81" t="s">
        <v>46</v>
      </c>
      <c r="F40" s="81" t="s">
        <v>46</v>
      </c>
    </row>
    <row r="41" spans="1:6" ht="33.6" customHeight="1" x14ac:dyDescent="0.25">
      <c r="A41" s="50" t="s">
        <v>106</v>
      </c>
      <c r="B41" s="159">
        <v>23978.314999999999</v>
      </c>
      <c r="C41" s="160">
        <v>23890.433000000001</v>
      </c>
      <c r="D41" s="80">
        <v>99.6</v>
      </c>
      <c r="E41" s="81">
        <v>87.882999999999996</v>
      </c>
      <c r="F41" s="82">
        <v>0.37</v>
      </c>
    </row>
    <row r="42" spans="1:6" ht="16.149999999999999" customHeight="1" x14ac:dyDescent="0.25">
      <c r="A42" s="50" t="s">
        <v>107</v>
      </c>
      <c r="B42" s="159">
        <v>2761.8710000000001</v>
      </c>
      <c r="C42" s="160">
        <v>2715.4769999999999</v>
      </c>
      <c r="D42" s="80">
        <v>98.3</v>
      </c>
      <c r="E42" s="81">
        <v>46.395000000000003</v>
      </c>
      <c r="F42" s="82">
        <v>1.68</v>
      </c>
    </row>
    <row r="43" spans="1:6" ht="16.149999999999999" customHeight="1" x14ac:dyDescent="0.25">
      <c r="A43" s="50" t="s">
        <v>108</v>
      </c>
      <c r="B43" s="159">
        <v>21216.444</v>
      </c>
      <c r="C43" s="160">
        <v>21174.955999999998</v>
      </c>
      <c r="D43" s="80">
        <v>99.8</v>
      </c>
      <c r="E43" s="81">
        <v>41.488</v>
      </c>
      <c r="F43" s="82">
        <v>0.2</v>
      </c>
    </row>
  </sheetData>
  <mergeCells count="4">
    <mergeCell ref="C5:D5"/>
    <mergeCell ref="E5:F5"/>
    <mergeCell ref="A1:F1"/>
    <mergeCell ref="A4:F4"/>
  </mergeCells>
  <pageMargins left="0.7" right="0.7" top="0.78740157499999996" bottom="0.78740157499999996"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3">
    <tabColor theme="9" tint="0.79998168889431442"/>
    <pageSetUpPr fitToPage="1"/>
  </sheetPr>
  <dimension ref="A1:F17"/>
  <sheetViews>
    <sheetView zoomScale="85" zoomScaleNormal="85" workbookViewId="0">
      <selection activeCell="K14" sqref="K14"/>
    </sheetView>
  </sheetViews>
  <sheetFormatPr baseColWidth="10" defaultRowHeight="15" x14ac:dyDescent="0.25"/>
  <cols>
    <col min="1" max="1" width="57.7109375" style="64" customWidth="1"/>
    <col min="2" max="2" width="9.85546875" customWidth="1"/>
    <col min="4" max="4" width="8.7109375" customWidth="1"/>
    <col min="5" max="5" width="9.7109375" customWidth="1"/>
    <col min="6" max="6" width="7.140625" customWidth="1"/>
  </cols>
  <sheetData>
    <row r="1" spans="1:6" x14ac:dyDescent="0.25">
      <c r="A1" s="305" t="s">
        <v>289</v>
      </c>
      <c r="B1" s="305"/>
      <c r="C1" s="305"/>
      <c r="D1" s="305"/>
      <c r="E1" s="305"/>
      <c r="F1" s="303"/>
    </row>
    <row r="2" spans="1:6" x14ac:dyDescent="0.25">
      <c r="A2" s="75" t="s">
        <v>399</v>
      </c>
      <c r="B2" s="12"/>
      <c r="C2" s="12"/>
      <c r="D2" s="12"/>
      <c r="E2" s="12"/>
    </row>
    <row r="3" spans="1:6" x14ac:dyDescent="0.25">
      <c r="A3" s="75"/>
      <c r="B3" s="12"/>
      <c r="C3" s="12"/>
      <c r="D3" s="12"/>
      <c r="E3" s="12"/>
    </row>
    <row r="4" spans="1:6" x14ac:dyDescent="0.25">
      <c r="A4" s="306" t="s">
        <v>120</v>
      </c>
      <c r="B4" s="303"/>
      <c r="C4" s="303"/>
      <c r="D4" s="303"/>
      <c r="E4" s="303"/>
      <c r="F4" s="303"/>
    </row>
    <row r="5" spans="1:6" x14ac:dyDescent="0.25">
      <c r="B5" s="115" t="s">
        <v>5</v>
      </c>
      <c r="C5" s="325" t="s">
        <v>40</v>
      </c>
      <c r="D5" s="326"/>
      <c r="E5" s="305" t="s">
        <v>41</v>
      </c>
      <c r="F5" s="303"/>
    </row>
    <row r="6" spans="1:6" ht="30" x14ac:dyDescent="0.25">
      <c r="B6" s="42" t="s">
        <v>291</v>
      </c>
      <c r="C6" s="32" t="s">
        <v>291</v>
      </c>
      <c r="D6" s="33" t="s">
        <v>74</v>
      </c>
      <c r="E6" s="21" t="s">
        <v>291</v>
      </c>
      <c r="F6" s="21" t="s">
        <v>74</v>
      </c>
    </row>
    <row r="7" spans="1:6" ht="19.149999999999999" customHeight="1" x14ac:dyDescent="0.25">
      <c r="A7" s="48" t="s">
        <v>110</v>
      </c>
      <c r="B7" s="43">
        <v>370279.75199999998</v>
      </c>
      <c r="C7" s="34">
        <v>234142.82800000001</v>
      </c>
      <c r="D7" s="35">
        <v>63.2</v>
      </c>
      <c r="E7" s="27">
        <v>136136.92499999999</v>
      </c>
      <c r="F7" s="5">
        <v>36.799999999999997</v>
      </c>
    </row>
    <row r="8" spans="1:6" ht="32.450000000000003" customHeight="1" x14ac:dyDescent="0.25">
      <c r="A8" s="49" t="s">
        <v>111</v>
      </c>
      <c r="B8" s="44">
        <v>249950.38</v>
      </c>
      <c r="C8" s="36">
        <v>157101.24600000001</v>
      </c>
      <c r="D8" s="37">
        <v>62.9</v>
      </c>
      <c r="E8" s="18">
        <v>92849.134000000005</v>
      </c>
      <c r="F8" s="6">
        <v>37.1</v>
      </c>
    </row>
    <row r="9" spans="1:6" ht="19.149999999999999" customHeight="1" x14ac:dyDescent="0.25">
      <c r="A9" s="50" t="s">
        <v>112</v>
      </c>
      <c r="B9" s="44">
        <v>69272.948000000004</v>
      </c>
      <c r="C9" s="36">
        <v>46637.754999999997</v>
      </c>
      <c r="D9" s="37">
        <v>67.3</v>
      </c>
      <c r="E9" s="18">
        <v>22635.192999999999</v>
      </c>
      <c r="F9" s="6">
        <v>32.700000000000003</v>
      </c>
    </row>
    <row r="10" spans="1:6" ht="36.75" customHeight="1" x14ac:dyDescent="0.25">
      <c r="A10" s="50" t="s">
        <v>113</v>
      </c>
      <c r="B10" s="44">
        <v>180677.43100000001</v>
      </c>
      <c r="C10" s="36">
        <v>110463.49099999999</v>
      </c>
      <c r="D10" s="37">
        <v>61.1</v>
      </c>
      <c r="E10" s="18">
        <v>70213.94</v>
      </c>
      <c r="F10" s="6">
        <v>38.9</v>
      </c>
    </row>
    <row r="11" spans="1:6" ht="29.25" customHeight="1" x14ac:dyDescent="0.25">
      <c r="A11" s="50" t="s">
        <v>114</v>
      </c>
      <c r="B11" s="44">
        <v>48523.207000000002</v>
      </c>
      <c r="C11" s="36">
        <v>23689.84</v>
      </c>
      <c r="D11" s="37">
        <v>48.8</v>
      </c>
      <c r="E11" s="18">
        <v>24833.366999999998</v>
      </c>
      <c r="F11" s="6">
        <v>51.2</v>
      </c>
    </row>
    <row r="12" spans="1:6" ht="19.149999999999999" customHeight="1" x14ac:dyDescent="0.25">
      <c r="A12" s="50" t="s">
        <v>115</v>
      </c>
      <c r="B12" s="44">
        <v>46047.92</v>
      </c>
      <c r="C12" s="36">
        <v>21214.553</v>
      </c>
      <c r="D12" s="37">
        <v>46.1</v>
      </c>
      <c r="E12" s="18">
        <v>24833.366999999998</v>
      </c>
      <c r="F12" s="6">
        <v>53.9</v>
      </c>
    </row>
    <row r="13" spans="1:6" ht="31.15" customHeight="1" x14ac:dyDescent="0.25">
      <c r="A13" s="50" t="s">
        <v>116</v>
      </c>
      <c r="B13" s="44">
        <v>818.30100000000004</v>
      </c>
      <c r="C13" s="36">
        <v>818.30100000000004</v>
      </c>
      <c r="D13" s="37">
        <v>100</v>
      </c>
      <c r="E13" s="18">
        <v>0</v>
      </c>
      <c r="F13" s="18">
        <v>0</v>
      </c>
    </row>
    <row r="14" spans="1:6" ht="19.149999999999999" customHeight="1" x14ac:dyDescent="0.25">
      <c r="A14" s="50" t="s">
        <v>117</v>
      </c>
      <c r="B14" s="44">
        <v>1656.9870000000001</v>
      </c>
      <c r="C14" s="36">
        <v>1656.9870000000001</v>
      </c>
      <c r="D14" s="37">
        <v>100</v>
      </c>
      <c r="E14" s="18">
        <v>0</v>
      </c>
      <c r="F14" s="18">
        <v>0</v>
      </c>
    </row>
    <row r="15" spans="1:6" ht="19.149999999999999" customHeight="1" x14ac:dyDescent="0.25">
      <c r="A15" s="50" t="s">
        <v>352</v>
      </c>
      <c r="B15" s="44">
        <v>71806.165999999997</v>
      </c>
      <c r="C15" s="36">
        <v>53351.741999999998</v>
      </c>
      <c r="D15" s="37">
        <v>74.3</v>
      </c>
      <c r="E15" s="18">
        <v>18454.423999999999</v>
      </c>
      <c r="F15" s="6">
        <v>25.7</v>
      </c>
    </row>
    <row r="16" spans="1:6" ht="19.149999999999999" customHeight="1" x14ac:dyDescent="0.25">
      <c r="A16" s="50" t="s">
        <v>118</v>
      </c>
      <c r="B16" s="44">
        <v>51001.010999999999</v>
      </c>
      <c r="C16" s="36">
        <v>39047.336000000003</v>
      </c>
      <c r="D16" s="37">
        <v>76.599999999999994</v>
      </c>
      <c r="E16" s="18">
        <v>11953.674999999999</v>
      </c>
      <c r="F16" s="6">
        <v>23.4</v>
      </c>
    </row>
    <row r="17" spans="1:6" ht="19.149999999999999" customHeight="1" x14ac:dyDescent="0.25">
      <c r="A17" s="50" t="s">
        <v>119</v>
      </c>
      <c r="B17" s="44">
        <v>20805.154999999999</v>
      </c>
      <c r="C17" s="36">
        <v>14304.406000000001</v>
      </c>
      <c r="D17" s="37">
        <v>68.8</v>
      </c>
      <c r="E17" s="18">
        <v>6500.7489999999998</v>
      </c>
      <c r="F17" s="6">
        <v>31.2</v>
      </c>
    </row>
  </sheetData>
  <mergeCells count="4">
    <mergeCell ref="A4:F4"/>
    <mergeCell ref="C5:D5"/>
    <mergeCell ref="E5:F5"/>
    <mergeCell ref="A1:F1"/>
  </mergeCells>
  <pageMargins left="0.7" right="0.7" top="0.78740157499999996" bottom="0.78740157499999996" header="0.3" footer="0.3"/>
  <pageSetup paperSize="9" scale="8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4">
    <tabColor theme="9" tint="0.79998168889431442"/>
    <pageSetUpPr fitToPage="1"/>
  </sheetPr>
  <dimension ref="A1:J42"/>
  <sheetViews>
    <sheetView zoomScale="85" zoomScaleNormal="85" workbookViewId="0">
      <selection activeCell="M9" sqref="M9"/>
    </sheetView>
  </sheetViews>
  <sheetFormatPr baseColWidth="10" defaultRowHeight="15" x14ac:dyDescent="0.25"/>
  <cols>
    <col min="1" max="1" width="8.140625" customWidth="1"/>
    <col min="2" max="2" width="22.5703125" customWidth="1"/>
    <col min="3" max="3" width="9.28515625" style="64" customWidth="1"/>
    <col min="4" max="4" width="21.140625" customWidth="1"/>
    <col min="5" max="5" width="20.5703125" customWidth="1"/>
    <col min="6" max="6" width="13" customWidth="1"/>
    <col min="7" max="7" width="13.5703125" customWidth="1"/>
    <col min="8" max="8" width="12.140625" customWidth="1"/>
    <col min="9" max="9" width="10.28515625" customWidth="1"/>
    <col min="10" max="10" width="17.85546875" customWidth="1"/>
  </cols>
  <sheetData>
    <row r="1" spans="1:10" x14ac:dyDescent="0.25">
      <c r="A1" s="305" t="s">
        <v>290</v>
      </c>
      <c r="B1" s="303"/>
      <c r="C1" s="303"/>
      <c r="D1" s="303"/>
      <c r="E1" s="303"/>
      <c r="F1" s="303"/>
      <c r="G1" s="303"/>
      <c r="H1" s="303"/>
      <c r="I1" s="303"/>
      <c r="J1" s="303"/>
    </row>
    <row r="2" spans="1:10" x14ac:dyDescent="0.25">
      <c r="A2" s="307" t="s">
        <v>399</v>
      </c>
      <c r="B2" s="303"/>
      <c r="C2" s="303"/>
      <c r="D2" s="303"/>
      <c r="E2" s="303"/>
      <c r="F2" s="303"/>
      <c r="G2" s="303"/>
      <c r="H2" s="303"/>
      <c r="I2" s="303"/>
      <c r="J2" s="303"/>
    </row>
    <row r="3" spans="1:10" ht="9.6" customHeight="1" x14ac:dyDescent="0.25">
      <c r="B3" s="24"/>
    </row>
    <row r="4" spans="1:10" x14ac:dyDescent="0.25">
      <c r="B4" s="306" t="s">
        <v>138</v>
      </c>
      <c r="C4" s="303"/>
      <c r="D4" s="303"/>
      <c r="E4" s="303"/>
      <c r="F4" s="303"/>
      <c r="G4" s="303"/>
      <c r="H4" s="303"/>
      <c r="I4" s="303"/>
      <c r="J4" s="303"/>
    </row>
    <row r="5" spans="1:10" ht="96" customHeight="1" x14ac:dyDescent="0.25">
      <c r="B5" s="114"/>
      <c r="C5" s="176" t="s">
        <v>123</v>
      </c>
      <c r="D5" s="177" t="s">
        <v>131</v>
      </c>
      <c r="E5" s="177" t="s">
        <v>132</v>
      </c>
      <c r="F5" s="177" t="s">
        <v>133</v>
      </c>
      <c r="G5" s="177" t="s">
        <v>134</v>
      </c>
      <c r="H5" s="177" t="s">
        <v>135</v>
      </c>
      <c r="I5" s="177" t="s">
        <v>136</v>
      </c>
      <c r="J5" s="177" t="s">
        <v>137</v>
      </c>
    </row>
    <row r="6" spans="1:10" ht="14.45" customHeight="1" x14ac:dyDescent="0.25">
      <c r="B6" s="173"/>
      <c r="C6" s="328" t="s">
        <v>291</v>
      </c>
      <c r="D6" s="329"/>
      <c r="E6" s="329"/>
      <c r="F6" s="329"/>
      <c r="G6" s="329"/>
      <c r="H6" s="329"/>
      <c r="I6" s="329"/>
      <c r="J6" s="329"/>
    </row>
    <row r="7" spans="1:10" ht="16.149999999999999" customHeight="1" x14ac:dyDescent="0.25">
      <c r="A7" s="188" t="s">
        <v>121</v>
      </c>
      <c r="B7" s="124" t="s">
        <v>122</v>
      </c>
      <c r="C7" s="118">
        <v>370279.75199999998</v>
      </c>
      <c r="D7" s="118">
        <v>200497.62899999999</v>
      </c>
      <c r="E7" s="118">
        <v>27519.027999999998</v>
      </c>
      <c r="F7" s="118">
        <v>55838.572999999997</v>
      </c>
      <c r="G7" s="118">
        <v>16384.848999999998</v>
      </c>
      <c r="H7" s="118">
        <v>42338.002</v>
      </c>
      <c r="I7" s="118">
        <v>3723.357</v>
      </c>
      <c r="J7" s="118">
        <v>23978.314999999999</v>
      </c>
    </row>
    <row r="8" spans="1:10" ht="16.149999999999999" customHeight="1" x14ac:dyDescent="0.25">
      <c r="A8" s="186"/>
      <c r="B8" s="125" t="s">
        <v>124</v>
      </c>
      <c r="C8" s="130">
        <v>137724.41200000001</v>
      </c>
      <c r="D8" s="130">
        <v>122368.514</v>
      </c>
      <c r="E8" s="130">
        <v>15093.66</v>
      </c>
      <c r="F8" s="130">
        <v>177.33699999999999</v>
      </c>
      <c r="G8" s="130">
        <v>12.236000000000001</v>
      </c>
      <c r="H8" s="130">
        <v>23.785</v>
      </c>
      <c r="I8" s="130">
        <v>48.878999999999998</v>
      </c>
      <c r="J8" s="41">
        <v>0</v>
      </c>
    </row>
    <row r="9" spans="1:10" ht="16.149999999999999" customHeight="1" x14ac:dyDescent="0.25">
      <c r="A9" s="186"/>
      <c r="B9" s="125" t="s">
        <v>125</v>
      </c>
      <c r="C9" s="130">
        <v>38425.025999999998</v>
      </c>
      <c r="D9" s="41">
        <v>0</v>
      </c>
      <c r="E9" s="41">
        <v>0</v>
      </c>
      <c r="F9" s="130">
        <v>38425.025999999998</v>
      </c>
      <c r="G9" s="41">
        <v>0</v>
      </c>
      <c r="H9" s="41">
        <v>0</v>
      </c>
      <c r="I9" s="41">
        <v>0</v>
      </c>
      <c r="J9" s="41">
        <v>0</v>
      </c>
    </row>
    <row r="10" spans="1:10" ht="30" customHeight="1" x14ac:dyDescent="0.25">
      <c r="A10" s="186"/>
      <c r="B10" s="125" t="s">
        <v>126</v>
      </c>
      <c r="C10" s="130">
        <v>116464.389</v>
      </c>
      <c r="D10" s="130">
        <v>75519.115000000005</v>
      </c>
      <c r="E10" s="130">
        <v>12425.367</v>
      </c>
      <c r="F10" s="130">
        <v>4254.143</v>
      </c>
      <c r="G10" s="130">
        <v>4630.6379999999999</v>
      </c>
      <c r="H10" s="130">
        <v>18356.396000000001</v>
      </c>
      <c r="I10" s="130">
        <v>1278.73</v>
      </c>
      <c r="J10" s="41">
        <v>0</v>
      </c>
    </row>
    <row r="11" spans="1:10" ht="29.45" customHeight="1" x14ac:dyDescent="0.25">
      <c r="A11" s="186"/>
      <c r="B11" s="125" t="s">
        <v>127</v>
      </c>
      <c r="C11" s="130">
        <v>11741.974</v>
      </c>
      <c r="D11" s="41">
        <v>0</v>
      </c>
      <c r="E11" s="41">
        <v>0</v>
      </c>
      <c r="F11" s="41">
        <v>0</v>
      </c>
      <c r="G11" s="130">
        <v>11741.974</v>
      </c>
      <c r="H11" s="41">
        <v>0</v>
      </c>
      <c r="I11" s="41">
        <v>0</v>
      </c>
      <c r="J11" s="41">
        <v>0</v>
      </c>
    </row>
    <row r="12" spans="1:10" ht="46.9" customHeight="1" x14ac:dyDescent="0.25">
      <c r="A12" s="186"/>
      <c r="B12" s="125" t="s">
        <v>128</v>
      </c>
      <c r="C12" s="130">
        <v>23921.898000000001</v>
      </c>
      <c r="D12" s="41">
        <v>0</v>
      </c>
      <c r="E12" s="41">
        <v>0</v>
      </c>
      <c r="F12" s="41">
        <v>0</v>
      </c>
      <c r="G12" s="41">
        <v>0</v>
      </c>
      <c r="H12" s="130">
        <v>23915.311000000002</v>
      </c>
      <c r="I12" s="130">
        <v>6.5869999999999997</v>
      </c>
      <c r="J12" s="41">
        <v>0</v>
      </c>
    </row>
    <row r="13" spans="1:10" ht="30" customHeight="1" x14ac:dyDescent="0.25">
      <c r="A13" s="186"/>
      <c r="B13" s="125" t="s">
        <v>66</v>
      </c>
      <c r="C13" s="130">
        <v>4804.4709999999995</v>
      </c>
      <c r="D13" s="41">
        <v>2370</v>
      </c>
      <c r="E13" s="41">
        <v>0</v>
      </c>
      <c r="F13" s="41">
        <v>0</v>
      </c>
      <c r="G13" s="41">
        <v>0</v>
      </c>
      <c r="H13" s="41">
        <v>42.511000000000003</v>
      </c>
      <c r="I13" s="130">
        <v>2389.1610000000001</v>
      </c>
      <c r="J13" s="41">
        <v>2.8</v>
      </c>
    </row>
    <row r="14" spans="1:10" ht="46.15" customHeight="1" x14ac:dyDescent="0.25">
      <c r="A14" s="186"/>
      <c r="B14" s="125" t="s">
        <v>129</v>
      </c>
      <c r="C14" s="130">
        <v>24215.514999999999</v>
      </c>
      <c r="D14" s="41">
        <v>240</v>
      </c>
      <c r="E14" s="41">
        <v>0</v>
      </c>
      <c r="F14" s="41">
        <v>0</v>
      </c>
      <c r="G14" s="41">
        <v>0</v>
      </c>
      <c r="H14" s="41">
        <v>0</v>
      </c>
      <c r="I14" s="41">
        <v>0</v>
      </c>
      <c r="J14" s="130">
        <v>23975.514999999999</v>
      </c>
    </row>
    <row r="15" spans="1:10" ht="30" customHeight="1" x14ac:dyDescent="0.25">
      <c r="A15" s="187"/>
      <c r="B15" s="126" t="s">
        <v>130</v>
      </c>
      <c r="C15" s="131">
        <v>12982.067999999999</v>
      </c>
      <c r="D15" s="122">
        <v>0</v>
      </c>
      <c r="E15" s="122">
        <v>0</v>
      </c>
      <c r="F15" s="131">
        <v>12982.067999999999</v>
      </c>
      <c r="G15" s="122">
        <v>0</v>
      </c>
      <c r="H15" s="122">
        <v>0</v>
      </c>
      <c r="I15" s="122">
        <v>0</v>
      </c>
      <c r="J15" s="122">
        <v>0</v>
      </c>
    </row>
    <row r="16" spans="1:10" s="14" customFormat="1" ht="12.75" customHeight="1" x14ac:dyDescent="0.25">
      <c r="A16" s="189"/>
      <c r="B16" s="128"/>
      <c r="C16" s="132"/>
      <c r="D16" s="38"/>
      <c r="E16" s="38"/>
      <c r="F16" s="132"/>
      <c r="G16" s="38"/>
      <c r="H16" s="38"/>
      <c r="I16" s="38"/>
      <c r="J16" s="183" t="s">
        <v>296</v>
      </c>
    </row>
    <row r="17" spans="1:10" s="14" customFormat="1" ht="12.75" customHeight="1" x14ac:dyDescent="0.25">
      <c r="B17" s="128"/>
      <c r="C17" s="132"/>
      <c r="D17" s="38"/>
      <c r="E17" s="38"/>
      <c r="F17" s="132"/>
      <c r="G17" s="38"/>
      <c r="H17" s="38"/>
      <c r="I17" s="38"/>
      <c r="J17" s="38"/>
    </row>
    <row r="18" spans="1:10" s="14" customFormat="1" ht="12.75" customHeight="1" x14ac:dyDescent="0.25">
      <c r="B18" s="128"/>
      <c r="C18" s="132"/>
      <c r="D18" s="38"/>
      <c r="E18" s="38"/>
      <c r="F18" s="132"/>
      <c r="G18" s="38"/>
      <c r="H18" s="38"/>
      <c r="I18" s="38"/>
      <c r="J18" s="38"/>
    </row>
    <row r="19" spans="1:10" s="14" customFormat="1" ht="12.75" customHeight="1" x14ac:dyDescent="0.25">
      <c r="B19" s="128"/>
      <c r="C19" s="132"/>
      <c r="D19" s="38"/>
      <c r="E19" s="38"/>
      <c r="F19" s="132"/>
      <c r="G19" s="38"/>
      <c r="H19" s="38"/>
      <c r="I19" s="38"/>
      <c r="J19" s="38"/>
    </row>
    <row r="20" spans="1:10" s="14" customFormat="1" ht="12.75" customHeight="1" x14ac:dyDescent="0.25">
      <c r="A20" s="183"/>
      <c r="B20" s="128"/>
      <c r="C20" s="132"/>
      <c r="D20" s="38"/>
      <c r="E20" s="38"/>
      <c r="F20" s="132"/>
      <c r="G20" s="38"/>
      <c r="H20" s="38"/>
      <c r="I20" s="38"/>
      <c r="J20" s="38"/>
    </row>
    <row r="21" spans="1:10" s="14" customFormat="1" ht="12.75" customHeight="1" x14ac:dyDescent="0.25">
      <c r="A21" s="183"/>
      <c r="B21" s="128"/>
      <c r="C21" s="132"/>
      <c r="D21" s="38"/>
      <c r="E21" s="38"/>
      <c r="F21" s="132"/>
      <c r="G21" s="38"/>
      <c r="H21" s="38"/>
      <c r="I21" s="38"/>
      <c r="J21" s="38"/>
    </row>
    <row r="22" spans="1:10" s="14" customFormat="1" ht="12.75" customHeight="1" x14ac:dyDescent="0.25">
      <c r="A22" s="183" t="s">
        <v>296</v>
      </c>
      <c r="B22" s="128"/>
      <c r="C22" s="132"/>
      <c r="D22" s="38"/>
      <c r="E22" s="38"/>
      <c r="F22" s="132"/>
      <c r="G22" s="38"/>
      <c r="H22" s="38"/>
      <c r="I22" s="38"/>
      <c r="J22" s="38"/>
    </row>
    <row r="23" spans="1:10" ht="96" customHeight="1" x14ac:dyDescent="0.25">
      <c r="B23" s="184"/>
      <c r="C23" s="176" t="s">
        <v>123</v>
      </c>
      <c r="D23" s="177" t="s">
        <v>131</v>
      </c>
      <c r="E23" s="177" t="s">
        <v>132</v>
      </c>
      <c r="F23" s="177" t="s">
        <v>133</v>
      </c>
      <c r="G23" s="177" t="s">
        <v>134</v>
      </c>
      <c r="H23" s="177" t="s">
        <v>135</v>
      </c>
      <c r="I23" s="177" t="s">
        <v>136</v>
      </c>
      <c r="J23" s="177" t="s">
        <v>137</v>
      </c>
    </row>
    <row r="24" spans="1:10" ht="14.45" customHeight="1" x14ac:dyDescent="0.25">
      <c r="B24" s="184"/>
      <c r="C24" s="328" t="s">
        <v>291</v>
      </c>
      <c r="D24" s="329"/>
      <c r="E24" s="329"/>
      <c r="F24" s="329"/>
      <c r="G24" s="329"/>
      <c r="H24" s="329"/>
      <c r="I24" s="329"/>
      <c r="J24" s="329"/>
    </row>
    <row r="25" spans="1:10" s="14" customFormat="1" ht="16.149999999999999" customHeight="1" x14ac:dyDescent="0.25">
      <c r="A25" s="185" t="s">
        <v>40</v>
      </c>
      <c r="B25" s="127" t="s">
        <v>122</v>
      </c>
      <c r="C25" s="121">
        <v>234142.82800000001</v>
      </c>
      <c r="D25" s="121">
        <v>91936.638999999996</v>
      </c>
      <c r="E25" s="121">
        <v>15782.5</v>
      </c>
      <c r="F25" s="121">
        <v>55268.406000000003</v>
      </c>
      <c r="G25" s="121">
        <v>13655.51</v>
      </c>
      <c r="H25" s="121">
        <v>30008.288</v>
      </c>
      <c r="I25" s="121">
        <v>3601.0520000000001</v>
      </c>
      <c r="J25" s="121">
        <v>23890.433000000001</v>
      </c>
    </row>
    <row r="26" spans="1:10" s="14" customFormat="1" ht="16.149999999999999" customHeight="1" x14ac:dyDescent="0.25">
      <c r="A26" s="186"/>
      <c r="B26" s="128" t="s">
        <v>124</v>
      </c>
      <c r="C26" s="132">
        <v>34095.06</v>
      </c>
      <c r="D26" s="132">
        <v>29642.296999999999</v>
      </c>
      <c r="E26" s="132">
        <v>4421.3270000000002</v>
      </c>
      <c r="F26" s="132">
        <v>20.449000000000002</v>
      </c>
      <c r="G26" s="132">
        <v>2.29</v>
      </c>
      <c r="H26" s="132">
        <v>3.4220000000000002</v>
      </c>
      <c r="I26" s="38">
        <v>5.2759999999999998</v>
      </c>
      <c r="J26" s="38">
        <v>0</v>
      </c>
    </row>
    <row r="27" spans="1:10" s="14" customFormat="1" ht="16.149999999999999" customHeight="1" x14ac:dyDescent="0.25">
      <c r="A27" s="186"/>
      <c r="B27" s="128" t="s">
        <v>125</v>
      </c>
      <c r="C27" s="132">
        <v>38097.947999999997</v>
      </c>
      <c r="D27" s="38">
        <v>0</v>
      </c>
      <c r="E27" s="38">
        <v>0</v>
      </c>
      <c r="F27" s="132">
        <v>38097.947999999997</v>
      </c>
      <c r="G27" s="38">
        <v>0</v>
      </c>
      <c r="H27" s="38">
        <v>0</v>
      </c>
      <c r="I27" s="38">
        <v>0</v>
      </c>
      <c r="J27" s="38">
        <v>0</v>
      </c>
    </row>
    <row r="28" spans="1:10" s="14" customFormat="1" ht="30" customHeight="1" x14ac:dyDescent="0.25">
      <c r="A28" s="186"/>
      <c r="B28" s="128" t="s">
        <v>126</v>
      </c>
      <c r="C28" s="132">
        <v>97254.025999999998</v>
      </c>
      <c r="D28" s="132">
        <v>59684.341999999997</v>
      </c>
      <c r="E28" s="132">
        <v>11361.173000000001</v>
      </c>
      <c r="F28" s="132">
        <v>4167.9409999999998</v>
      </c>
      <c r="G28" s="132">
        <v>3997.5030000000002</v>
      </c>
      <c r="H28" s="132">
        <v>16772.952000000001</v>
      </c>
      <c r="I28" s="132">
        <v>1270.115</v>
      </c>
      <c r="J28" s="38">
        <v>0</v>
      </c>
    </row>
    <row r="29" spans="1:10" s="14" customFormat="1" ht="27.6" customHeight="1" x14ac:dyDescent="0.25">
      <c r="A29" s="186"/>
      <c r="B29" s="128" t="s">
        <v>127</v>
      </c>
      <c r="C29" s="132">
        <v>9655.7180000000008</v>
      </c>
      <c r="D29" s="38">
        <v>0</v>
      </c>
      <c r="E29" s="38">
        <v>0</v>
      </c>
      <c r="F29" s="38">
        <v>0</v>
      </c>
      <c r="G29" s="132">
        <v>9655.7180000000008</v>
      </c>
      <c r="H29" s="38">
        <v>0</v>
      </c>
      <c r="I29" s="38">
        <v>0</v>
      </c>
      <c r="J29" s="38">
        <v>0</v>
      </c>
    </row>
    <row r="30" spans="1:10" s="14" customFormat="1" ht="46.15" customHeight="1" x14ac:dyDescent="0.25">
      <c r="A30" s="186"/>
      <c r="B30" s="125" t="s">
        <v>128</v>
      </c>
      <c r="C30" s="132">
        <v>13195.99</v>
      </c>
      <c r="D30" s="38">
        <v>0</v>
      </c>
      <c r="E30" s="38">
        <v>0</v>
      </c>
      <c r="F30" s="38">
        <v>0</v>
      </c>
      <c r="G30" s="38">
        <v>0</v>
      </c>
      <c r="H30" s="132">
        <v>13189.403</v>
      </c>
      <c r="I30" s="38">
        <v>6.5869999999999997</v>
      </c>
      <c r="J30" s="38">
        <v>0</v>
      </c>
    </row>
    <row r="31" spans="1:10" s="14" customFormat="1" ht="31.9" customHeight="1" x14ac:dyDescent="0.25">
      <c r="A31" s="186"/>
      <c r="B31" s="128" t="s">
        <v>66</v>
      </c>
      <c r="C31" s="132">
        <v>4734.3850000000002</v>
      </c>
      <c r="D31" s="38">
        <v>2370</v>
      </c>
      <c r="E31" s="38">
        <v>0</v>
      </c>
      <c r="F31" s="38">
        <v>0</v>
      </c>
      <c r="G31" s="38">
        <v>0</v>
      </c>
      <c r="H31" s="38">
        <v>42.511000000000003</v>
      </c>
      <c r="I31" s="132">
        <v>2319.0749999999998</v>
      </c>
      <c r="J31" s="38">
        <v>2.8</v>
      </c>
    </row>
    <row r="32" spans="1:10" s="14" customFormat="1" ht="46.15" customHeight="1" x14ac:dyDescent="0.25">
      <c r="A32" s="186"/>
      <c r="B32" s="128" t="s">
        <v>129</v>
      </c>
      <c r="C32" s="132">
        <v>24127.633000000002</v>
      </c>
      <c r="D32" s="38">
        <v>240</v>
      </c>
      <c r="E32" s="38">
        <v>0</v>
      </c>
      <c r="F32" s="38">
        <v>0</v>
      </c>
      <c r="G32" s="38">
        <v>0</v>
      </c>
      <c r="H32" s="38">
        <v>0</v>
      </c>
      <c r="I32" s="38">
        <v>0</v>
      </c>
      <c r="J32" s="132">
        <v>23887.633000000002</v>
      </c>
    </row>
    <row r="33" spans="1:10" s="14" customFormat="1" ht="30" customHeight="1" x14ac:dyDescent="0.25">
      <c r="A33" s="187"/>
      <c r="B33" s="129" t="s">
        <v>130</v>
      </c>
      <c r="C33" s="133">
        <v>12982.067999999999</v>
      </c>
      <c r="D33" s="123">
        <v>0</v>
      </c>
      <c r="E33" s="123">
        <v>0</v>
      </c>
      <c r="F33" s="133">
        <v>12982.067999999999</v>
      </c>
      <c r="G33" s="123">
        <v>0</v>
      </c>
      <c r="H33" s="123">
        <v>0</v>
      </c>
      <c r="I33" s="123">
        <v>0</v>
      </c>
      <c r="J33" s="123">
        <v>0</v>
      </c>
    </row>
    <row r="34" spans="1:10" s="14" customFormat="1" ht="16.149999999999999" customHeight="1" x14ac:dyDescent="0.25">
      <c r="A34" s="185" t="s">
        <v>41</v>
      </c>
      <c r="B34" s="127" t="s">
        <v>122</v>
      </c>
      <c r="C34" s="121">
        <v>136136.92499999999</v>
      </c>
      <c r="D34" s="121">
        <v>108560.99</v>
      </c>
      <c r="E34" s="121">
        <v>11736.528</v>
      </c>
      <c r="F34" s="121">
        <v>570.16700000000003</v>
      </c>
      <c r="G34" s="121">
        <v>2729.3380000000002</v>
      </c>
      <c r="H34" s="121">
        <v>12329.715</v>
      </c>
      <c r="I34" s="121">
        <v>122.304</v>
      </c>
      <c r="J34" s="20">
        <v>87.882999999999996</v>
      </c>
    </row>
    <row r="35" spans="1:10" s="14" customFormat="1" ht="16.149999999999999" customHeight="1" x14ac:dyDescent="0.25">
      <c r="A35" s="186"/>
      <c r="B35" s="128" t="s">
        <v>124</v>
      </c>
      <c r="C35" s="132">
        <v>103629.352</v>
      </c>
      <c r="D35" s="132">
        <v>92726.217000000004</v>
      </c>
      <c r="E35" s="132">
        <v>10672.334000000001</v>
      </c>
      <c r="F35" s="38">
        <v>156.88800000000001</v>
      </c>
      <c r="G35" s="38">
        <v>9.9459999999999997</v>
      </c>
      <c r="H35" s="132">
        <v>20.364000000000001</v>
      </c>
      <c r="I35" s="38">
        <v>43.603000000000002</v>
      </c>
      <c r="J35" s="38">
        <v>0</v>
      </c>
    </row>
    <row r="36" spans="1:10" s="14" customFormat="1" ht="16.149999999999999" customHeight="1" x14ac:dyDescent="0.25">
      <c r="A36" s="186"/>
      <c r="B36" s="128" t="s">
        <v>125</v>
      </c>
      <c r="C36" s="132">
        <v>327.077</v>
      </c>
      <c r="D36" s="38">
        <v>0</v>
      </c>
      <c r="E36" s="38">
        <v>0</v>
      </c>
      <c r="F36" s="132">
        <v>327.077</v>
      </c>
      <c r="G36" s="38">
        <v>0</v>
      </c>
      <c r="H36" s="38">
        <v>0</v>
      </c>
      <c r="I36" s="38">
        <v>0</v>
      </c>
      <c r="J36" s="38">
        <v>0</v>
      </c>
    </row>
    <row r="37" spans="1:10" s="14" customFormat="1" ht="30" customHeight="1" x14ac:dyDescent="0.25">
      <c r="A37" s="186"/>
      <c r="B37" s="128" t="s">
        <v>126</v>
      </c>
      <c r="C37" s="132">
        <v>19210.363000000001</v>
      </c>
      <c r="D37" s="132">
        <v>15834.772999999999</v>
      </c>
      <c r="E37" s="38">
        <v>1064.194</v>
      </c>
      <c r="F37" s="38">
        <v>86.200999999999993</v>
      </c>
      <c r="G37" s="132">
        <v>633.13599999999997</v>
      </c>
      <c r="H37" s="132">
        <v>1583.443</v>
      </c>
      <c r="I37" s="38">
        <v>8.6150000000000002</v>
      </c>
      <c r="J37" s="38">
        <v>0</v>
      </c>
    </row>
    <row r="38" spans="1:10" s="14" customFormat="1" ht="34.15" customHeight="1" x14ac:dyDescent="0.25">
      <c r="A38" s="186"/>
      <c r="B38" s="128" t="s">
        <v>127</v>
      </c>
      <c r="C38" s="132">
        <v>2086.2570000000001</v>
      </c>
      <c r="D38" s="38">
        <v>0</v>
      </c>
      <c r="E38" s="38">
        <v>0</v>
      </c>
      <c r="F38" s="38">
        <v>0</v>
      </c>
      <c r="G38" s="38">
        <v>2086.2570000000001</v>
      </c>
      <c r="H38" s="38">
        <v>0</v>
      </c>
      <c r="I38" s="38">
        <v>0</v>
      </c>
      <c r="J38" s="38">
        <v>0</v>
      </c>
    </row>
    <row r="39" spans="1:10" s="14" customFormat="1" ht="46.15" customHeight="1" x14ac:dyDescent="0.25">
      <c r="A39" s="186"/>
      <c r="B39" s="128" t="s">
        <v>128</v>
      </c>
      <c r="C39" s="132">
        <v>10725.907999999999</v>
      </c>
      <c r="D39" s="38">
        <v>0</v>
      </c>
      <c r="E39" s="38">
        <v>0</v>
      </c>
      <c r="F39" s="38">
        <v>0</v>
      </c>
      <c r="G39" s="38">
        <v>0</v>
      </c>
      <c r="H39" s="132">
        <v>10725.907999999999</v>
      </c>
      <c r="I39" s="38">
        <v>0</v>
      </c>
      <c r="J39" s="38">
        <v>0</v>
      </c>
    </row>
    <row r="40" spans="1:10" s="14" customFormat="1" ht="31.15" customHeight="1" x14ac:dyDescent="0.25">
      <c r="A40" s="186"/>
      <c r="B40" s="128" t="s">
        <v>66</v>
      </c>
      <c r="C40" s="132">
        <v>70.085999999999999</v>
      </c>
      <c r="D40" s="38">
        <v>0</v>
      </c>
      <c r="E40" s="38">
        <v>0</v>
      </c>
      <c r="F40" s="38">
        <v>0</v>
      </c>
      <c r="G40" s="38">
        <v>0</v>
      </c>
      <c r="H40" s="38">
        <v>0</v>
      </c>
      <c r="I40" s="38">
        <v>70.085999999999999</v>
      </c>
      <c r="J40" s="38">
        <v>0</v>
      </c>
    </row>
    <row r="41" spans="1:10" s="14" customFormat="1" ht="46.15" customHeight="1" x14ac:dyDescent="0.25">
      <c r="A41" s="186"/>
      <c r="B41" s="128" t="s">
        <v>129</v>
      </c>
      <c r="C41" s="132">
        <v>87.882999999999996</v>
      </c>
      <c r="D41" s="38">
        <v>0</v>
      </c>
      <c r="E41" s="38">
        <v>0</v>
      </c>
      <c r="F41" s="38">
        <v>0</v>
      </c>
      <c r="G41" s="38">
        <v>0</v>
      </c>
      <c r="H41" s="38">
        <v>0</v>
      </c>
      <c r="I41" s="38">
        <v>0</v>
      </c>
      <c r="J41" s="38">
        <v>87.882999999999996</v>
      </c>
    </row>
    <row r="42" spans="1:10" s="14" customFormat="1" ht="30" customHeight="1" x14ac:dyDescent="0.25">
      <c r="A42" s="187"/>
      <c r="B42" s="129" t="s">
        <v>130</v>
      </c>
      <c r="C42" s="123">
        <v>0</v>
      </c>
      <c r="D42" s="123">
        <v>0</v>
      </c>
      <c r="E42" s="123">
        <v>0</v>
      </c>
      <c r="F42" s="123">
        <v>0</v>
      </c>
      <c r="G42" s="123">
        <v>0</v>
      </c>
      <c r="H42" s="123">
        <v>0</v>
      </c>
      <c r="I42" s="123">
        <v>0</v>
      </c>
      <c r="J42" s="123">
        <v>0</v>
      </c>
    </row>
  </sheetData>
  <mergeCells count="5">
    <mergeCell ref="A1:J1"/>
    <mergeCell ref="A2:J2"/>
    <mergeCell ref="B4:J4"/>
    <mergeCell ref="C6:J6"/>
    <mergeCell ref="C24:J24"/>
  </mergeCells>
  <pageMargins left="0.7" right="0.7" top="0.78740157499999996" bottom="0.78740157499999996" header="0.3" footer="0.3"/>
  <pageSetup paperSize="9" scale="59"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
    <tabColor theme="9" tint="0.79998168889431442"/>
    <pageSetUpPr fitToPage="1"/>
  </sheetPr>
  <dimension ref="A1:F30"/>
  <sheetViews>
    <sheetView workbookViewId="0">
      <selection activeCell="A6" sqref="A6"/>
    </sheetView>
  </sheetViews>
  <sheetFormatPr baseColWidth="10" defaultRowHeight="15" x14ac:dyDescent="0.25"/>
  <cols>
    <col min="2" max="2" width="31.7109375" customWidth="1"/>
    <col min="4" max="4" width="25" customWidth="1"/>
    <col min="5" max="5" width="20.7109375" customWidth="1"/>
    <col min="6" max="6" width="14.7109375" customWidth="1"/>
  </cols>
  <sheetData>
    <row r="1" spans="1:6" x14ac:dyDescent="0.25">
      <c r="A1" s="305" t="s">
        <v>292</v>
      </c>
      <c r="B1" s="303"/>
      <c r="C1" s="303"/>
      <c r="D1" s="303"/>
      <c r="E1" s="303"/>
      <c r="F1" s="303"/>
    </row>
    <row r="2" spans="1:6" x14ac:dyDescent="0.25">
      <c r="A2" s="307" t="s">
        <v>399</v>
      </c>
      <c r="B2" s="303"/>
      <c r="C2" s="303"/>
      <c r="D2" s="303"/>
      <c r="E2" s="303"/>
      <c r="F2" s="303"/>
    </row>
    <row r="3" spans="1:6" x14ac:dyDescent="0.25">
      <c r="A3" s="24"/>
    </row>
    <row r="4" spans="1:6" x14ac:dyDescent="0.25">
      <c r="A4" s="306" t="s">
        <v>139</v>
      </c>
      <c r="B4" s="303"/>
      <c r="C4" s="303"/>
      <c r="D4" s="303"/>
      <c r="E4" s="303"/>
      <c r="F4" s="303"/>
    </row>
    <row r="5" spans="1:6" ht="56.45" customHeight="1" x14ac:dyDescent="0.25">
      <c r="A5" s="330"/>
      <c r="B5" s="330"/>
      <c r="C5" s="26" t="s">
        <v>110</v>
      </c>
      <c r="D5" s="26" t="s">
        <v>140</v>
      </c>
      <c r="E5" s="26" t="s">
        <v>141</v>
      </c>
      <c r="F5" s="26" t="s">
        <v>142</v>
      </c>
    </row>
    <row r="6" spans="1:6" ht="17.45" customHeight="1" x14ac:dyDescent="0.25">
      <c r="A6" s="174"/>
      <c r="B6" s="174"/>
      <c r="C6" s="331" t="s">
        <v>291</v>
      </c>
      <c r="D6" s="332"/>
      <c r="E6" s="332"/>
      <c r="F6" s="332"/>
    </row>
    <row r="7" spans="1:6" ht="41.45" customHeight="1" x14ac:dyDescent="0.25">
      <c r="A7" s="218" t="s">
        <v>121</v>
      </c>
      <c r="B7" s="148" t="s">
        <v>76</v>
      </c>
      <c r="C7" s="136">
        <v>370279.75199999998</v>
      </c>
      <c r="D7" s="136">
        <v>249950.38</v>
      </c>
      <c r="E7" s="136">
        <v>48523.207000000002</v>
      </c>
      <c r="F7" s="136">
        <v>71806.165999999997</v>
      </c>
    </row>
    <row r="8" spans="1:6" ht="27" customHeight="1" x14ac:dyDescent="0.25">
      <c r="A8" s="216"/>
      <c r="B8" s="149" t="s">
        <v>131</v>
      </c>
      <c r="C8" s="137">
        <v>200497.62899999999</v>
      </c>
      <c r="D8" s="137">
        <v>134629.334</v>
      </c>
      <c r="E8" s="137">
        <v>30372.768</v>
      </c>
      <c r="F8" s="137">
        <v>35495.527000000002</v>
      </c>
    </row>
    <row r="9" spans="1:6" ht="27.6" customHeight="1" x14ac:dyDescent="0.25">
      <c r="A9" s="216"/>
      <c r="B9" s="149" t="s">
        <v>132</v>
      </c>
      <c r="C9" s="137">
        <v>27519.027999999998</v>
      </c>
      <c r="D9" s="137">
        <v>20373.990000000002</v>
      </c>
      <c r="E9" s="137">
        <v>3492.9290000000001</v>
      </c>
      <c r="F9" s="137">
        <v>3652.1080000000002</v>
      </c>
    </row>
    <row r="10" spans="1:6" ht="16.899999999999999" customHeight="1" x14ac:dyDescent="0.25">
      <c r="A10" s="216"/>
      <c r="B10" s="149" t="s">
        <v>133</v>
      </c>
      <c r="C10" s="137">
        <v>55838.572999999997</v>
      </c>
      <c r="D10" s="137">
        <v>41030.802000000003</v>
      </c>
      <c r="E10" s="137">
        <v>2368.5839999999998</v>
      </c>
      <c r="F10" s="137">
        <v>12439.187</v>
      </c>
    </row>
    <row r="11" spans="1:6" ht="13.9" customHeight="1" x14ac:dyDescent="0.25">
      <c r="A11" s="216"/>
      <c r="B11" s="149" t="s">
        <v>134</v>
      </c>
      <c r="C11" s="137">
        <v>16384.848999999998</v>
      </c>
      <c r="D11" s="137">
        <v>12693.376</v>
      </c>
      <c r="E11" s="137">
        <v>294.99</v>
      </c>
      <c r="F11" s="137">
        <v>3396.4830000000002</v>
      </c>
    </row>
    <row r="12" spans="1:6" ht="15" customHeight="1" x14ac:dyDescent="0.25">
      <c r="A12" s="216"/>
      <c r="B12" s="149" t="s">
        <v>135</v>
      </c>
      <c r="C12" s="137">
        <v>42338.002</v>
      </c>
      <c r="D12" s="137">
        <v>26097.802</v>
      </c>
      <c r="E12" s="137">
        <v>927.60400000000004</v>
      </c>
      <c r="F12" s="137">
        <v>15312.597</v>
      </c>
    </row>
    <row r="13" spans="1:6" ht="21.6" customHeight="1" x14ac:dyDescent="0.25">
      <c r="A13" s="216"/>
      <c r="B13" s="149" t="s">
        <v>136</v>
      </c>
      <c r="C13" s="137">
        <v>3723.357</v>
      </c>
      <c r="D13" s="137">
        <v>2086.549</v>
      </c>
      <c r="E13" s="137">
        <v>126.544</v>
      </c>
      <c r="F13" s="137">
        <v>1510.2639999999999</v>
      </c>
    </row>
    <row r="14" spans="1:6" ht="43.9" customHeight="1" x14ac:dyDescent="0.25">
      <c r="A14" s="217"/>
      <c r="B14" s="149" t="s">
        <v>137</v>
      </c>
      <c r="C14" s="137">
        <v>23978.314999999999</v>
      </c>
      <c r="D14" s="137">
        <v>13038.526</v>
      </c>
      <c r="E14" s="137">
        <v>10939.789000000001</v>
      </c>
      <c r="F14" s="40">
        <v>0</v>
      </c>
    </row>
    <row r="15" spans="1:6" ht="30" x14ac:dyDescent="0.25">
      <c r="A15" s="215" t="s">
        <v>40</v>
      </c>
      <c r="B15" s="150" t="s">
        <v>76</v>
      </c>
      <c r="C15" s="138">
        <v>234142.82800000001</v>
      </c>
      <c r="D15" s="138">
        <v>157101.24600000001</v>
      </c>
      <c r="E15" s="138">
        <v>23689.84</v>
      </c>
      <c r="F15" s="138">
        <v>53351.741999999998</v>
      </c>
    </row>
    <row r="16" spans="1:6" ht="32.450000000000003" customHeight="1" x14ac:dyDescent="0.25">
      <c r="A16" s="216"/>
      <c r="B16" s="151" t="s">
        <v>131</v>
      </c>
      <c r="C16" s="139">
        <v>91936.638999999996</v>
      </c>
      <c r="D16" s="139">
        <v>57121.201000000001</v>
      </c>
      <c r="E16" s="139">
        <v>9076.1229999999996</v>
      </c>
      <c r="F16" s="139">
        <v>25739.314999999999</v>
      </c>
    </row>
    <row r="17" spans="1:6" ht="32.450000000000003" customHeight="1" x14ac:dyDescent="0.25">
      <c r="A17" s="216"/>
      <c r="B17" s="151" t="s">
        <v>132</v>
      </c>
      <c r="C17" s="139">
        <v>15782.5</v>
      </c>
      <c r="D17" s="139">
        <v>12523.486999999999</v>
      </c>
      <c r="E17" s="139">
        <v>266.21300000000002</v>
      </c>
      <c r="F17" s="139">
        <v>2992.799</v>
      </c>
    </row>
    <row r="18" spans="1:6" ht="18" customHeight="1" x14ac:dyDescent="0.25">
      <c r="A18" s="216"/>
      <c r="B18" s="151" t="s">
        <v>133</v>
      </c>
      <c r="C18" s="139">
        <v>55268.406000000003</v>
      </c>
      <c r="D18" s="139">
        <v>40703.936999999998</v>
      </c>
      <c r="E18" s="139">
        <v>2365.3870000000002</v>
      </c>
      <c r="F18" s="139">
        <v>12199.083000000001</v>
      </c>
    </row>
    <row r="19" spans="1:6" ht="21.6" customHeight="1" x14ac:dyDescent="0.25">
      <c r="A19" s="216"/>
      <c r="B19" s="151" t="s">
        <v>134</v>
      </c>
      <c r="C19" s="139">
        <v>13655.51</v>
      </c>
      <c r="D19" s="139">
        <v>10569.472</v>
      </c>
      <c r="E19" s="139">
        <v>260.78500000000003</v>
      </c>
      <c r="F19" s="139">
        <v>2825.2530000000002</v>
      </c>
    </row>
    <row r="20" spans="1:6" ht="16.149999999999999" customHeight="1" x14ac:dyDescent="0.25">
      <c r="A20" s="216"/>
      <c r="B20" s="151" t="s">
        <v>135</v>
      </c>
      <c r="C20" s="139">
        <v>30008.288</v>
      </c>
      <c r="D20" s="139">
        <v>21259.645</v>
      </c>
      <c r="E20" s="139">
        <v>654.99900000000002</v>
      </c>
      <c r="F20" s="139">
        <v>8093.6440000000002</v>
      </c>
    </row>
    <row r="21" spans="1:6" ht="14.45" customHeight="1" x14ac:dyDescent="0.25">
      <c r="A21" s="216"/>
      <c r="B21" s="151" t="s">
        <v>136</v>
      </c>
      <c r="C21" s="139">
        <v>3601.0520000000001</v>
      </c>
      <c r="D21" s="139">
        <v>1972.86</v>
      </c>
      <c r="E21" s="139">
        <v>126.544</v>
      </c>
      <c r="F21" s="139">
        <v>1501.6479999999999</v>
      </c>
    </row>
    <row r="22" spans="1:6" ht="40.9" customHeight="1" x14ac:dyDescent="0.25">
      <c r="A22" s="217"/>
      <c r="B22" s="152" t="s">
        <v>137</v>
      </c>
      <c r="C22" s="140">
        <v>23890.433000000001</v>
      </c>
      <c r="D22" s="140">
        <v>12950.644</v>
      </c>
      <c r="E22" s="140">
        <v>10939.789000000001</v>
      </c>
      <c r="F22" s="31">
        <v>0</v>
      </c>
    </row>
    <row r="23" spans="1:6" ht="30" x14ac:dyDescent="0.25">
      <c r="A23" s="215" t="s">
        <v>41</v>
      </c>
      <c r="B23" s="153" t="s">
        <v>76</v>
      </c>
      <c r="C23" s="141">
        <v>136136.92499999999</v>
      </c>
      <c r="D23" s="141">
        <v>92849.134000000005</v>
      </c>
      <c r="E23" s="141">
        <v>24833.366999999998</v>
      </c>
      <c r="F23" s="141">
        <v>18454.423999999999</v>
      </c>
    </row>
    <row r="24" spans="1:6" ht="30.6" customHeight="1" x14ac:dyDescent="0.25">
      <c r="A24" s="216"/>
      <c r="B24" s="153" t="s">
        <v>131</v>
      </c>
      <c r="C24" s="141">
        <v>108560.99</v>
      </c>
      <c r="D24" s="141">
        <v>77508.133000000002</v>
      </c>
      <c r="E24" s="141">
        <v>21296.645</v>
      </c>
      <c r="F24" s="141">
        <v>9756.2119999999995</v>
      </c>
    </row>
    <row r="25" spans="1:6" ht="29.45" customHeight="1" x14ac:dyDescent="0.25">
      <c r="A25" s="216"/>
      <c r="B25" s="153" t="s">
        <v>132</v>
      </c>
      <c r="C25" s="141">
        <v>11736.528</v>
      </c>
      <c r="D25" s="141">
        <v>7850.5029999999997</v>
      </c>
      <c r="E25" s="141">
        <v>3226.7150000000001</v>
      </c>
      <c r="F25" s="141">
        <v>659.30899999999997</v>
      </c>
    </row>
    <row r="26" spans="1:6" ht="22.15" customHeight="1" x14ac:dyDescent="0.25">
      <c r="A26" s="216"/>
      <c r="B26" s="153" t="s">
        <v>133</v>
      </c>
      <c r="C26" s="141">
        <v>570.16700000000003</v>
      </c>
      <c r="D26" s="141">
        <v>326.86500000000001</v>
      </c>
      <c r="E26" s="141">
        <v>3.198</v>
      </c>
      <c r="F26" s="141">
        <v>240.10400000000001</v>
      </c>
    </row>
    <row r="27" spans="1:6" ht="19.149999999999999" customHeight="1" x14ac:dyDescent="0.25">
      <c r="A27" s="216"/>
      <c r="B27" s="153" t="s">
        <v>134</v>
      </c>
      <c r="C27" s="141">
        <v>2729.3380000000002</v>
      </c>
      <c r="D27" s="141">
        <v>2123.904</v>
      </c>
      <c r="E27" s="141">
        <v>34.204999999999998</v>
      </c>
      <c r="F27" s="141">
        <v>571.23</v>
      </c>
    </row>
    <row r="28" spans="1:6" ht="18.600000000000001" customHeight="1" x14ac:dyDescent="0.25">
      <c r="A28" s="216"/>
      <c r="B28" s="153" t="s">
        <v>135</v>
      </c>
      <c r="C28" s="141">
        <v>12329.715</v>
      </c>
      <c r="D28" s="141">
        <v>4838.1570000000002</v>
      </c>
      <c r="E28" s="141">
        <v>272.60500000000002</v>
      </c>
      <c r="F28" s="141">
        <v>7218.9530000000004</v>
      </c>
    </row>
    <row r="29" spans="1:6" ht="19.899999999999999" customHeight="1" x14ac:dyDescent="0.25">
      <c r="A29" s="216"/>
      <c r="B29" s="153" t="s">
        <v>136</v>
      </c>
      <c r="C29" s="141">
        <v>122.304</v>
      </c>
      <c r="D29" s="141">
        <v>113.68899999999999</v>
      </c>
      <c r="E29" s="29">
        <v>0</v>
      </c>
      <c r="F29" s="141">
        <v>8.6150000000000002</v>
      </c>
    </row>
    <row r="30" spans="1:6" ht="41.45" customHeight="1" x14ac:dyDescent="0.25">
      <c r="A30" s="216"/>
      <c r="B30" s="153" t="s">
        <v>137</v>
      </c>
      <c r="C30" s="141">
        <v>87.882999999999996</v>
      </c>
      <c r="D30" s="141">
        <v>87.882999999999996</v>
      </c>
      <c r="E30" s="29">
        <v>0</v>
      </c>
      <c r="F30" s="29">
        <v>0</v>
      </c>
    </row>
  </sheetData>
  <mergeCells count="5">
    <mergeCell ref="A1:F1"/>
    <mergeCell ref="A4:F4"/>
    <mergeCell ref="A5:B5"/>
    <mergeCell ref="A2:F2"/>
    <mergeCell ref="C6:F6"/>
  </mergeCells>
  <pageMargins left="0.7" right="0.7" top="0.78740157499999996" bottom="0.78740157499999996" header="0.3" footer="0.3"/>
  <pageSetup paperSize="9" scale="76" orientation="portrait" r:id="rId1"/>
  <drawing r:id="rId2"/>
  <legacyDrawing r:id="rId3"/>
  <controls>
    <mc:AlternateContent xmlns:mc="http://schemas.openxmlformats.org/markup-compatibility/2006">
      <mc:Choice Requires="x14">
        <control shapeId="15362" r:id="rId4" name="Control 2">
          <controlPr defaultSize="0" r:id="rId5">
            <anchor moveWithCells="1">
              <from>
                <xdr:col>0</xdr:col>
                <xdr:colOff>0</xdr:colOff>
                <xdr:row>7</xdr:row>
                <xdr:rowOff>228600</xdr:rowOff>
              </from>
              <to>
                <xdr:col>1</xdr:col>
                <xdr:colOff>152400</xdr:colOff>
                <xdr:row>8</xdr:row>
                <xdr:rowOff>114300</xdr:rowOff>
              </to>
            </anchor>
          </controlPr>
        </control>
      </mc:Choice>
      <mc:Fallback>
        <control shapeId="15362" r:id="rId4" name="Control 2"/>
      </mc:Fallback>
    </mc:AlternateContent>
  </contro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tabColor theme="9" tint="0.79998168889431442"/>
    <pageSetUpPr fitToPage="1"/>
  </sheetPr>
  <dimension ref="A1:P33"/>
  <sheetViews>
    <sheetView workbookViewId="0">
      <selection activeCell="I7" sqref="I7"/>
    </sheetView>
  </sheetViews>
  <sheetFormatPr baseColWidth="10" defaultRowHeight="15" x14ac:dyDescent="0.25"/>
  <cols>
    <col min="2" max="2" width="29" customWidth="1"/>
    <col min="3" max="3" width="19" customWidth="1"/>
    <col min="4" max="4" width="25.7109375" customWidth="1"/>
    <col min="5" max="5" width="21.7109375" customWidth="1"/>
    <col min="6" max="6" width="18.5703125" customWidth="1"/>
  </cols>
  <sheetData>
    <row r="1" spans="1:16" x14ac:dyDescent="0.25">
      <c r="A1" s="305" t="s">
        <v>293</v>
      </c>
      <c r="B1" s="303"/>
      <c r="C1" s="303"/>
      <c r="D1" s="303"/>
      <c r="E1" s="303"/>
      <c r="F1" s="303"/>
    </row>
    <row r="2" spans="1:16" x14ac:dyDescent="0.25">
      <c r="A2" s="307" t="s">
        <v>399</v>
      </c>
      <c r="B2" s="303"/>
      <c r="C2" s="303"/>
      <c r="D2" s="303"/>
      <c r="E2" s="303"/>
      <c r="F2" s="303"/>
    </row>
    <row r="3" spans="1:16" x14ac:dyDescent="0.25">
      <c r="A3" s="24"/>
    </row>
    <row r="4" spans="1:16" x14ac:dyDescent="0.25">
      <c r="A4" s="306" t="s">
        <v>143</v>
      </c>
      <c r="B4" s="303"/>
      <c r="C4" s="303"/>
      <c r="D4" s="303"/>
      <c r="E4" s="303"/>
      <c r="F4" s="303"/>
    </row>
    <row r="5" spans="1:16" ht="75" x14ac:dyDescent="0.25">
      <c r="A5" s="330"/>
      <c r="B5" s="330"/>
      <c r="C5" s="26" t="s">
        <v>110</v>
      </c>
      <c r="D5" s="26" t="s">
        <v>140</v>
      </c>
      <c r="E5" s="26" t="s">
        <v>141</v>
      </c>
      <c r="F5" s="26" t="s">
        <v>142</v>
      </c>
    </row>
    <row r="6" spans="1:16" x14ac:dyDescent="0.25">
      <c r="A6" s="174"/>
      <c r="B6" s="174"/>
      <c r="C6" s="331" t="s">
        <v>291</v>
      </c>
      <c r="D6" s="332"/>
      <c r="E6" s="332"/>
      <c r="F6" s="332"/>
    </row>
    <row r="7" spans="1:16" ht="45" x14ac:dyDescent="0.25">
      <c r="A7" s="171" t="s">
        <v>121</v>
      </c>
      <c r="B7" s="148" t="s">
        <v>42</v>
      </c>
      <c r="C7" s="142">
        <v>370279.75199999998</v>
      </c>
      <c r="D7" s="142">
        <v>249950.38</v>
      </c>
      <c r="E7" s="142">
        <v>48523.207000000002</v>
      </c>
      <c r="F7" s="142">
        <v>71806.165999999997</v>
      </c>
      <c r="P7" s="6"/>
    </row>
    <row r="8" spans="1:16" x14ac:dyDescent="0.25">
      <c r="A8" s="172"/>
      <c r="B8" s="149" t="s">
        <v>151</v>
      </c>
      <c r="C8" s="143">
        <v>137724.41200000001</v>
      </c>
      <c r="D8" s="143">
        <v>103274.33199999999</v>
      </c>
      <c r="E8" s="143">
        <v>25316.072</v>
      </c>
      <c r="F8" s="143">
        <v>9134.0079999999998</v>
      </c>
    </row>
    <row r="9" spans="1:16" x14ac:dyDescent="0.25">
      <c r="A9" s="172"/>
      <c r="B9" s="149" t="s">
        <v>125</v>
      </c>
      <c r="C9" s="143">
        <v>38425.025999999998</v>
      </c>
      <c r="D9" s="143">
        <v>24882.776000000002</v>
      </c>
      <c r="E9" s="143">
        <v>1657.9369999999999</v>
      </c>
      <c r="F9" s="143">
        <v>11884.313</v>
      </c>
    </row>
    <row r="10" spans="1:16" ht="30" x14ac:dyDescent="0.25">
      <c r="A10" s="172"/>
      <c r="B10" s="149" t="s">
        <v>126</v>
      </c>
      <c r="C10" s="143">
        <v>116464.389</v>
      </c>
      <c r="D10" s="143">
        <v>73128.464000000007</v>
      </c>
      <c r="E10" s="143">
        <v>9976.9709999999995</v>
      </c>
      <c r="F10" s="143">
        <v>33358.953999999998</v>
      </c>
    </row>
    <row r="11" spans="1:16" ht="30" x14ac:dyDescent="0.25">
      <c r="A11" s="172"/>
      <c r="B11" s="149" t="s">
        <v>127</v>
      </c>
      <c r="C11" s="143">
        <v>11741.974</v>
      </c>
      <c r="D11" s="143">
        <v>9000.4179999999997</v>
      </c>
      <c r="E11" s="143">
        <v>43.121000000000002</v>
      </c>
      <c r="F11" s="143">
        <v>2698.4349999999999</v>
      </c>
    </row>
    <row r="12" spans="1:16" ht="45" x14ac:dyDescent="0.25">
      <c r="A12" s="172"/>
      <c r="B12" s="149" t="s">
        <v>128</v>
      </c>
      <c r="C12" s="143">
        <v>23921.898000000001</v>
      </c>
      <c r="D12" s="143">
        <v>10131.242</v>
      </c>
      <c r="E12" s="143">
        <v>462.774</v>
      </c>
      <c r="F12" s="143">
        <v>13327.882</v>
      </c>
    </row>
    <row r="13" spans="1:16" ht="30" x14ac:dyDescent="0.25">
      <c r="A13" s="172"/>
      <c r="B13" s="149" t="s">
        <v>66</v>
      </c>
      <c r="C13" s="143">
        <v>4804.4709999999995</v>
      </c>
      <c r="D13" s="143">
        <v>3275.3539999999998</v>
      </c>
      <c r="E13" s="143">
        <v>126.544</v>
      </c>
      <c r="F13" s="143">
        <v>1402.5730000000001</v>
      </c>
    </row>
    <row r="14" spans="1:16" ht="30" x14ac:dyDescent="0.25">
      <c r="A14" s="172"/>
      <c r="B14" s="149" t="s">
        <v>129</v>
      </c>
      <c r="C14" s="143">
        <v>24215.514999999999</v>
      </c>
      <c r="D14" s="143">
        <v>13275.727000000001</v>
      </c>
      <c r="E14" s="143">
        <v>10939.789000000001</v>
      </c>
      <c r="F14" s="40">
        <v>0</v>
      </c>
    </row>
    <row r="15" spans="1:16" ht="30" x14ac:dyDescent="0.25">
      <c r="A15" s="172"/>
      <c r="B15" s="149" t="s">
        <v>130</v>
      </c>
      <c r="C15" s="143">
        <v>12982.067999999999</v>
      </c>
      <c r="D15" s="143">
        <v>12982.067999999999</v>
      </c>
      <c r="E15" s="40">
        <v>0</v>
      </c>
      <c r="F15" s="40">
        <v>0</v>
      </c>
    </row>
    <row r="16" spans="1:16" ht="30" x14ac:dyDescent="0.25">
      <c r="A16" s="219" t="s">
        <v>40</v>
      </c>
      <c r="B16" s="150" t="s">
        <v>42</v>
      </c>
      <c r="C16" s="144">
        <v>234142.82800000001</v>
      </c>
      <c r="D16" s="144">
        <v>157101.24600000001</v>
      </c>
      <c r="E16" s="144">
        <v>23689.84</v>
      </c>
      <c r="F16" s="144">
        <v>53351.741999999998</v>
      </c>
    </row>
    <row r="17" spans="1:6" x14ac:dyDescent="0.25">
      <c r="A17" s="220"/>
      <c r="B17" s="151" t="s">
        <v>151</v>
      </c>
      <c r="C17" s="145">
        <v>34095.06</v>
      </c>
      <c r="D17" s="145">
        <v>27254.330999999998</v>
      </c>
      <c r="E17" s="145">
        <v>5136.0169999999998</v>
      </c>
      <c r="F17" s="145">
        <v>1704.711</v>
      </c>
    </row>
    <row r="18" spans="1:6" x14ac:dyDescent="0.25">
      <c r="A18" s="220"/>
      <c r="B18" s="151" t="s">
        <v>125</v>
      </c>
      <c r="C18" s="145">
        <v>38097.947999999997</v>
      </c>
      <c r="D18" s="145">
        <v>24722.754000000001</v>
      </c>
      <c r="E18" s="145">
        <v>1657.836</v>
      </c>
      <c r="F18" s="145">
        <v>11717.358</v>
      </c>
    </row>
    <row r="19" spans="1:6" ht="30" x14ac:dyDescent="0.25">
      <c r="A19" s="220"/>
      <c r="B19" s="151" t="s">
        <v>126</v>
      </c>
      <c r="C19" s="145">
        <v>97254.025999999998</v>
      </c>
      <c r="D19" s="145">
        <v>61627.506999999998</v>
      </c>
      <c r="E19" s="145">
        <v>5558.84</v>
      </c>
      <c r="F19" s="145">
        <v>30067.679</v>
      </c>
    </row>
    <row r="20" spans="1:6" ht="30" x14ac:dyDescent="0.25">
      <c r="A20" s="220"/>
      <c r="B20" s="151" t="s">
        <v>127</v>
      </c>
      <c r="C20" s="145">
        <v>9655.7180000000008</v>
      </c>
      <c r="D20" s="145">
        <v>7447.7849999999999</v>
      </c>
      <c r="E20" s="145">
        <v>41.719000000000001</v>
      </c>
      <c r="F20" s="145">
        <v>2166.2139999999999</v>
      </c>
    </row>
    <row r="21" spans="1:6" ht="45" x14ac:dyDescent="0.25">
      <c r="A21" s="220"/>
      <c r="B21" s="151" t="s">
        <v>128</v>
      </c>
      <c r="C21" s="145">
        <v>13195.99</v>
      </c>
      <c r="D21" s="145">
        <v>6673.69</v>
      </c>
      <c r="E21" s="145">
        <v>229.09399999999999</v>
      </c>
      <c r="F21" s="145">
        <v>6293.2070000000003</v>
      </c>
    </row>
    <row r="22" spans="1:6" ht="30" x14ac:dyDescent="0.25">
      <c r="A22" s="220"/>
      <c r="B22" s="151" t="s">
        <v>66</v>
      </c>
      <c r="C22" s="145">
        <v>4734.3850000000002</v>
      </c>
      <c r="D22" s="145">
        <v>3205.268</v>
      </c>
      <c r="E22" s="145">
        <v>126.544</v>
      </c>
      <c r="F22" s="145">
        <v>1402.5730000000001</v>
      </c>
    </row>
    <row r="23" spans="1:6" ht="30" x14ac:dyDescent="0.25">
      <c r="A23" s="220"/>
      <c r="B23" s="151" t="s">
        <v>129</v>
      </c>
      <c r="C23" s="145">
        <v>24127.633000000002</v>
      </c>
      <c r="D23" s="145">
        <v>13187.843999999999</v>
      </c>
      <c r="E23" s="145">
        <v>10939.789000000001</v>
      </c>
      <c r="F23" s="30">
        <v>0</v>
      </c>
    </row>
    <row r="24" spans="1:6" ht="30" x14ac:dyDescent="0.25">
      <c r="A24" s="221"/>
      <c r="B24" s="152" t="s">
        <v>130</v>
      </c>
      <c r="C24" s="146">
        <v>12982.067999999999</v>
      </c>
      <c r="D24" s="146">
        <v>12982.067999999999</v>
      </c>
      <c r="E24" s="31">
        <v>0</v>
      </c>
      <c r="F24" s="31">
        <v>0</v>
      </c>
    </row>
    <row r="25" spans="1:6" ht="30" x14ac:dyDescent="0.25">
      <c r="A25" s="219" t="s">
        <v>41</v>
      </c>
      <c r="B25" s="153" t="s">
        <v>42</v>
      </c>
      <c r="C25" s="147">
        <v>136136.92499999999</v>
      </c>
      <c r="D25" s="147">
        <v>92849.134000000005</v>
      </c>
      <c r="E25" s="147">
        <v>24833.366999999998</v>
      </c>
      <c r="F25" s="147">
        <v>18454.423999999999</v>
      </c>
    </row>
    <row r="26" spans="1:6" x14ac:dyDescent="0.25">
      <c r="A26" s="220"/>
      <c r="B26" s="153" t="s">
        <v>151</v>
      </c>
      <c r="C26" s="147">
        <v>103629.352</v>
      </c>
      <c r="D26" s="147">
        <v>76020</v>
      </c>
      <c r="E26" s="147">
        <v>20180.054</v>
      </c>
      <c r="F26" s="147">
        <v>7429.2969999999996</v>
      </c>
    </row>
    <row r="27" spans="1:6" x14ac:dyDescent="0.25">
      <c r="A27" s="220"/>
      <c r="B27" s="153" t="s">
        <v>125</v>
      </c>
      <c r="C27" s="147">
        <v>327.077</v>
      </c>
      <c r="D27" s="147">
        <v>160.02199999999999</v>
      </c>
      <c r="E27" s="29">
        <v>0.10100000000000001</v>
      </c>
      <c r="F27" s="147">
        <v>166.95400000000001</v>
      </c>
    </row>
    <row r="28" spans="1:6" ht="30" x14ac:dyDescent="0.25">
      <c r="A28" s="220"/>
      <c r="B28" s="153" t="s">
        <v>126</v>
      </c>
      <c r="C28" s="147">
        <v>19210.363000000001</v>
      </c>
      <c r="D28" s="147">
        <v>11500.956</v>
      </c>
      <c r="E28" s="147">
        <v>4418.13</v>
      </c>
      <c r="F28" s="147">
        <v>3291.2759999999998</v>
      </c>
    </row>
    <row r="29" spans="1:6" ht="30" x14ac:dyDescent="0.25">
      <c r="A29" s="220"/>
      <c r="B29" s="153" t="s">
        <v>127</v>
      </c>
      <c r="C29" s="147">
        <v>2086.2570000000001</v>
      </c>
      <c r="D29" s="147">
        <v>1552.633</v>
      </c>
      <c r="E29" s="147">
        <v>1.4019999999999999</v>
      </c>
      <c r="F29" s="147">
        <v>532.22199999999998</v>
      </c>
    </row>
    <row r="30" spans="1:6" ht="45" x14ac:dyDescent="0.25">
      <c r="A30" s="220"/>
      <c r="B30" s="153" t="s">
        <v>128</v>
      </c>
      <c r="C30" s="147">
        <v>10725.907999999999</v>
      </c>
      <c r="D30" s="147">
        <v>3457.5529999999999</v>
      </c>
      <c r="E30" s="147">
        <v>233.68</v>
      </c>
      <c r="F30" s="147">
        <v>7034.6750000000002</v>
      </c>
    </row>
    <row r="31" spans="1:6" ht="30" x14ac:dyDescent="0.25">
      <c r="A31" s="220"/>
      <c r="B31" s="153" t="s">
        <v>66</v>
      </c>
      <c r="C31" s="147">
        <v>70.085999999999999</v>
      </c>
      <c r="D31" s="147">
        <v>70.085999999999999</v>
      </c>
      <c r="E31" s="29">
        <v>0</v>
      </c>
      <c r="F31" s="29">
        <v>0</v>
      </c>
    </row>
    <row r="32" spans="1:6" ht="30" x14ac:dyDescent="0.25">
      <c r="A32" s="220"/>
      <c r="B32" s="153" t="s">
        <v>129</v>
      </c>
      <c r="C32" s="147">
        <v>87.882999999999996</v>
      </c>
      <c r="D32" s="147">
        <v>87.882999999999996</v>
      </c>
      <c r="E32" s="29">
        <v>0</v>
      </c>
      <c r="F32" s="29">
        <v>0</v>
      </c>
    </row>
    <row r="33" spans="1:6" ht="30" x14ac:dyDescent="0.25">
      <c r="A33" s="220"/>
      <c r="B33" s="153" t="s">
        <v>130</v>
      </c>
      <c r="C33" s="29">
        <v>0</v>
      </c>
      <c r="D33" s="29">
        <v>0</v>
      </c>
      <c r="E33" s="29">
        <v>0</v>
      </c>
      <c r="F33" s="29">
        <v>0</v>
      </c>
    </row>
  </sheetData>
  <mergeCells count="5">
    <mergeCell ref="A1:F1"/>
    <mergeCell ref="A4:F4"/>
    <mergeCell ref="A5:B5"/>
    <mergeCell ref="A2:F2"/>
    <mergeCell ref="C6:F6"/>
  </mergeCells>
  <pageMargins left="0.7" right="0.7" top="0.78740157499999996" bottom="0.78740157499999996" header="0.3" footer="0.3"/>
  <pageSetup paperSize="9" scale="7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tabColor rgb="FFFFC000"/>
    <pageSetUpPr fitToPage="1"/>
  </sheetPr>
  <dimension ref="A1:N27"/>
  <sheetViews>
    <sheetView workbookViewId="0">
      <selection activeCell="R12" sqref="R12"/>
    </sheetView>
  </sheetViews>
  <sheetFormatPr baseColWidth="10" defaultRowHeight="15" x14ac:dyDescent="0.25"/>
  <cols>
    <col min="1" max="1" width="5.5703125" customWidth="1"/>
    <col min="2" max="2" width="9.28515625" customWidth="1"/>
    <col min="3" max="3" width="11.7109375" customWidth="1"/>
    <col min="4" max="4" width="9" customWidth="1"/>
    <col min="5" max="5" width="11.85546875" customWidth="1"/>
    <col min="6" max="6" width="9.28515625" customWidth="1"/>
    <col min="7" max="7" width="15.7109375" customWidth="1"/>
    <col min="8" max="8" width="9.7109375" customWidth="1"/>
    <col min="9" max="9" width="9.28515625" customWidth="1"/>
    <col min="10" max="11" width="10.85546875" customWidth="1"/>
    <col min="12" max="12" width="8.85546875" customWidth="1"/>
    <col min="13" max="13" width="12.140625" customWidth="1"/>
  </cols>
  <sheetData>
    <row r="1" spans="1:14" x14ac:dyDescent="0.25">
      <c r="A1" s="305" t="s">
        <v>345</v>
      </c>
      <c r="B1" s="303"/>
      <c r="C1" s="303"/>
      <c r="D1" s="303"/>
      <c r="E1" s="303"/>
      <c r="F1" s="303"/>
      <c r="G1" s="303"/>
      <c r="H1" s="303"/>
      <c r="I1" s="303"/>
      <c r="J1" s="303"/>
      <c r="K1" s="303"/>
      <c r="L1" s="303"/>
      <c r="M1" s="303"/>
      <c r="N1" s="303"/>
    </row>
    <row r="2" spans="1:14" x14ac:dyDescent="0.25">
      <c r="A2" s="305" t="s">
        <v>328</v>
      </c>
      <c r="B2" s="303"/>
      <c r="C2" s="303"/>
      <c r="D2" s="303"/>
      <c r="E2" s="303"/>
      <c r="F2" s="303"/>
      <c r="G2" s="303"/>
      <c r="H2" s="303"/>
      <c r="I2" s="303"/>
      <c r="J2" s="303"/>
      <c r="K2" s="303"/>
      <c r="L2" s="303"/>
      <c r="M2" s="303"/>
      <c r="N2" s="303"/>
    </row>
    <row r="3" spans="1:14" x14ac:dyDescent="0.25">
      <c r="A3" s="324" t="s">
        <v>193</v>
      </c>
      <c r="B3" s="324"/>
      <c r="C3" s="324"/>
      <c r="D3" s="324"/>
      <c r="E3" s="324"/>
      <c r="F3" s="324"/>
      <c r="G3" s="324"/>
      <c r="H3" s="324"/>
      <c r="I3" s="324"/>
      <c r="J3" s="324"/>
      <c r="K3" s="324"/>
      <c r="L3" s="324"/>
      <c r="M3" s="324"/>
      <c r="N3" s="324"/>
    </row>
    <row r="4" spans="1:14" x14ac:dyDescent="0.25">
      <c r="A4" s="87"/>
      <c r="B4" s="86"/>
      <c r="C4" s="86"/>
      <c r="D4" s="86"/>
      <c r="E4" s="86"/>
      <c r="F4" s="86"/>
      <c r="G4" s="86"/>
      <c r="H4" s="86"/>
      <c r="I4" s="86"/>
      <c r="J4" s="86"/>
      <c r="K4" s="245"/>
      <c r="L4" s="86"/>
      <c r="M4" s="225"/>
      <c r="N4" s="86"/>
    </row>
    <row r="5" spans="1:14" x14ac:dyDescent="0.25">
      <c r="A5" s="306" t="s">
        <v>198</v>
      </c>
      <c r="B5" s="303"/>
      <c r="C5" s="303"/>
      <c r="D5" s="303"/>
      <c r="E5" s="303"/>
      <c r="F5" s="303"/>
      <c r="G5" s="303"/>
      <c r="H5" s="303"/>
      <c r="I5" s="303"/>
      <c r="J5" s="303"/>
      <c r="K5" s="303"/>
      <c r="L5" s="303"/>
      <c r="M5" s="303"/>
      <c r="N5" s="303"/>
    </row>
    <row r="6" spans="1:14" x14ac:dyDescent="0.25">
      <c r="A6" s="88"/>
      <c r="B6" s="94"/>
      <c r="C6" s="89"/>
      <c r="D6" s="89"/>
      <c r="E6" s="89"/>
      <c r="F6" s="89"/>
      <c r="G6" s="89"/>
      <c r="H6" s="86"/>
      <c r="I6" s="86"/>
      <c r="J6" s="86"/>
      <c r="K6" s="245"/>
      <c r="L6" s="86"/>
      <c r="M6" s="225"/>
    </row>
    <row r="7" spans="1:14" ht="69.599999999999994" customHeight="1" x14ac:dyDescent="0.25">
      <c r="A7" s="14"/>
      <c r="B7" s="287" t="s">
        <v>2</v>
      </c>
      <c r="C7" s="285" t="s">
        <v>173</v>
      </c>
      <c r="D7" s="285" t="s">
        <v>176</v>
      </c>
      <c r="E7" s="59" t="s">
        <v>169</v>
      </c>
      <c r="F7" s="285" t="s">
        <v>183</v>
      </c>
      <c r="G7" s="285" t="s">
        <v>180</v>
      </c>
      <c r="H7" s="59" t="s">
        <v>363</v>
      </c>
      <c r="I7" s="59" t="s">
        <v>167</v>
      </c>
      <c r="J7" s="59" t="s">
        <v>361</v>
      </c>
      <c r="K7" s="59" t="s">
        <v>362</v>
      </c>
      <c r="L7" s="59" t="s">
        <v>3</v>
      </c>
      <c r="M7" s="59" t="s">
        <v>354</v>
      </c>
      <c r="N7" s="59" t="s">
        <v>188</v>
      </c>
    </row>
    <row r="8" spans="1:14" x14ac:dyDescent="0.25">
      <c r="A8" s="84">
        <v>2008</v>
      </c>
      <c r="B8" s="200" t="s">
        <v>7</v>
      </c>
      <c r="C8" s="84">
        <v>8</v>
      </c>
      <c r="D8" s="84">
        <v>7</v>
      </c>
      <c r="E8" s="84">
        <v>12</v>
      </c>
      <c r="F8" s="84">
        <v>9</v>
      </c>
      <c r="G8" s="84">
        <v>17</v>
      </c>
      <c r="H8" s="84">
        <v>18</v>
      </c>
      <c r="I8" s="84">
        <v>45</v>
      </c>
      <c r="J8" s="84">
        <v>17</v>
      </c>
      <c r="K8" s="200" t="s">
        <v>7</v>
      </c>
      <c r="L8" s="200">
        <v>30</v>
      </c>
      <c r="M8" s="200">
        <v>17</v>
      </c>
      <c r="N8" s="200" t="s">
        <v>7</v>
      </c>
    </row>
    <row r="9" spans="1:14" x14ac:dyDescent="0.25">
      <c r="A9" s="14">
        <v>2009</v>
      </c>
      <c r="B9" s="14">
        <v>8</v>
      </c>
      <c r="C9" s="14">
        <v>7</v>
      </c>
      <c r="D9" s="14">
        <v>11</v>
      </c>
      <c r="E9" s="14">
        <v>7</v>
      </c>
      <c r="F9" s="14">
        <v>9</v>
      </c>
      <c r="G9" s="14">
        <v>21</v>
      </c>
      <c r="H9" s="14">
        <v>22</v>
      </c>
      <c r="I9" s="14">
        <v>45</v>
      </c>
      <c r="J9" s="14">
        <v>19</v>
      </c>
      <c r="K9" s="201" t="s">
        <v>7</v>
      </c>
      <c r="L9" s="14">
        <v>42</v>
      </c>
      <c r="M9" s="14">
        <v>18</v>
      </c>
      <c r="N9" s="101" t="s">
        <v>7</v>
      </c>
    </row>
    <row r="10" spans="1:14" x14ac:dyDescent="0.25">
      <c r="A10" s="14">
        <v>2010</v>
      </c>
      <c r="B10" s="14">
        <v>9</v>
      </c>
      <c r="C10" s="14">
        <v>7</v>
      </c>
      <c r="D10" s="14">
        <v>13</v>
      </c>
      <c r="E10" s="14">
        <v>8</v>
      </c>
      <c r="F10" s="14">
        <v>13</v>
      </c>
      <c r="G10" s="14">
        <v>25</v>
      </c>
      <c r="H10" s="14">
        <v>19</v>
      </c>
      <c r="I10" s="14">
        <v>52</v>
      </c>
      <c r="J10" s="14">
        <v>17</v>
      </c>
      <c r="K10" s="201" t="s">
        <v>7</v>
      </c>
      <c r="L10" s="14">
        <v>44</v>
      </c>
      <c r="M10" s="14">
        <v>23</v>
      </c>
      <c r="N10" s="101" t="s">
        <v>7</v>
      </c>
    </row>
    <row r="11" spans="1:14" x14ac:dyDescent="0.25">
      <c r="A11" s="14">
        <v>2011</v>
      </c>
      <c r="B11" s="14">
        <v>11</v>
      </c>
      <c r="C11" s="14">
        <v>7</v>
      </c>
      <c r="D11" s="14">
        <v>18</v>
      </c>
      <c r="E11" s="14">
        <v>9</v>
      </c>
      <c r="F11" s="14">
        <v>15</v>
      </c>
      <c r="G11" s="14">
        <v>26</v>
      </c>
      <c r="H11" s="14">
        <v>18</v>
      </c>
      <c r="I11" s="14">
        <v>77</v>
      </c>
      <c r="J11" s="14">
        <v>18</v>
      </c>
      <c r="K11" s="201" t="s">
        <v>7</v>
      </c>
      <c r="L11" s="14">
        <v>52</v>
      </c>
      <c r="M11" s="14">
        <v>30</v>
      </c>
      <c r="N11" s="14">
        <v>15</v>
      </c>
    </row>
    <row r="12" spans="1:14" x14ac:dyDescent="0.25">
      <c r="A12" s="14">
        <v>2012</v>
      </c>
      <c r="B12" s="14">
        <v>12</v>
      </c>
      <c r="C12" s="14">
        <v>10</v>
      </c>
      <c r="D12" s="14">
        <v>18</v>
      </c>
      <c r="E12" s="14">
        <v>11</v>
      </c>
      <c r="F12" s="14">
        <v>18</v>
      </c>
      <c r="G12" s="14">
        <v>29</v>
      </c>
      <c r="H12" s="14">
        <v>21</v>
      </c>
      <c r="I12" s="14">
        <v>85</v>
      </c>
      <c r="J12" s="14">
        <v>17</v>
      </c>
      <c r="K12" s="201" t="s">
        <v>7</v>
      </c>
      <c r="L12" s="14">
        <v>53</v>
      </c>
      <c r="M12" s="14">
        <v>32</v>
      </c>
      <c r="N12" s="14">
        <v>40</v>
      </c>
    </row>
    <row r="13" spans="1:14" x14ac:dyDescent="0.25">
      <c r="A13" s="14">
        <v>2013</v>
      </c>
      <c r="B13" s="14">
        <v>13</v>
      </c>
      <c r="C13" s="14">
        <v>10</v>
      </c>
      <c r="D13" s="14">
        <v>18</v>
      </c>
      <c r="E13" s="14">
        <v>11</v>
      </c>
      <c r="F13" s="14">
        <v>18</v>
      </c>
      <c r="G13" s="14">
        <v>30</v>
      </c>
      <c r="H13" s="14">
        <v>26</v>
      </c>
      <c r="I13" s="14">
        <v>85</v>
      </c>
      <c r="J13" s="14">
        <v>20</v>
      </c>
      <c r="K13" s="201" t="s">
        <v>7</v>
      </c>
      <c r="L13" s="14">
        <v>56</v>
      </c>
      <c r="M13" s="14">
        <v>34</v>
      </c>
      <c r="N13" s="14">
        <v>50</v>
      </c>
    </row>
    <row r="14" spans="1:14" x14ac:dyDescent="0.25">
      <c r="A14" s="14">
        <v>2014</v>
      </c>
      <c r="B14" s="14">
        <v>17</v>
      </c>
      <c r="C14" s="14">
        <v>10</v>
      </c>
      <c r="D14" s="14">
        <v>17</v>
      </c>
      <c r="E14" s="14">
        <v>11</v>
      </c>
      <c r="F14" s="14">
        <v>21</v>
      </c>
      <c r="G14" s="14">
        <v>31</v>
      </c>
      <c r="H14" s="14">
        <v>27</v>
      </c>
      <c r="I14" s="14">
        <v>89</v>
      </c>
      <c r="J14" s="14">
        <v>19</v>
      </c>
      <c r="K14" s="201" t="s">
        <v>7</v>
      </c>
      <c r="L14" s="14">
        <v>57</v>
      </c>
      <c r="M14" s="14">
        <v>34</v>
      </c>
      <c r="N14" s="109">
        <v>53</v>
      </c>
    </row>
    <row r="15" spans="1:14" x14ac:dyDescent="0.25">
      <c r="A15" s="14">
        <v>2015</v>
      </c>
      <c r="B15" s="14">
        <v>17</v>
      </c>
      <c r="C15" s="14">
        <v>13</v>
      </c>
      <c r="D15" s="14">
        <v>19</v>
      </c>
      <c r="E15" s="14">
        <v>10</v>
      </c>
      <c r="F15" s="14">
        <v>19</v>
      </c>
      <c r="G15" s="14">
        <v>31</v>
      </c>
      <c r="H15" s="14">
        <v>28</v>
      </c>
      <c r="I15" s="14">
        <v>94</v>
      </c>
      <c r="J15" s="14">
        <v>22</v>
      </c>
      <c r="K15" s="201" t="s">
        <v>7</v>
      </c>
      <c r="L15" s="14">
        <v>58</v>
      </c>
      <c r="M15" s="14">
        <v>34</v>
      </c>
      <c r="N15" s="14">
        <v>57</v>
      </c>
    </row>
    <row r="16" spans="1:14" x14ac:dyDescent="0.25">
      <c r="A16" s="14">
        <v>2016</v>
      </c>
      <c r="B16" s="14">
        <v>16</v>
      </c>
      <c r="C16" s="14">
        <v>15</v>
      </c>
      <c r="D16" s="14">
        <v>18</v>
      </c>
      <c r="E16" s="14">
        <v>12</v>
      </c>
      <c r="F16" s="14">
        <v>22</v>
      </c>
      <c r="G16" s="14">
        <v>32</v>
      </c>
      <c r="H16" s="14">
        <v>30</v>
      </c>
      <c r="I16" s="14">
        <v>96</v>
      </c>
      <c r="J16" s="14">
        <v>26</v>
      </c>
      <c r="K16" s="201" t="s">
        <v>7</v>
      </c>
      <c r="L16" s="14">
        <v>58</v>
      </c>
      <c r="M16" s="14">
        <v>35</v>
      </c>
      <c r="N16" s="14">
        <v>62</v>
      </c>
    </row>
    <row r="17" spans="1:14" x14ac:dyDescent="0.25">
      <c r="A17" s="14">
        <v>2017</v>
      </c>
      <c r="B17" s="14">
        <v>21</v>
      </c>
      <c r="C17" s="14">
        <v>15</v>
      </c>
      <c r="D17" s="14">
        <v>18</v>
      </c>
      <c r="E17" s="14">
        <v>11</v>
      </c>
      <c r="F17" s="14">
        <v>21</v>
      </c>
      <c r="G17" s="14">
        <v>33</v>
      </c>
      <c r="H17" s="14">
        <v>32</v>
      </c>
      <c r="I17" s="14">
        <v>99</v>
      </c>
      <c r="J17" s="14">
        <v>23</v>
      </c>
      <c r="K17" s="14">
        <v>23</v>
      </c>
      <c r="L17" s="14">
        <v>58</v>
      </c>
      <c r="M17" s="14">
        <v>38</v>
      </c>
      <c r="N17" s="14">
        <v>65</v>
      </c>
    </row>
    <row r="18" spans="1:14" x14ac:dyDescent="0.25">
      <c r="A18" s="14">
        <v>2018</v>
      </c>
      <c r="B18" s="14">
        <v>25</v>
      </c>
      <c r="C18" s="14">
        <v>16</v>
      </c>
      <c r="D18" s="14">
        <v>18</v>
      </c>
      <c r="E18" s="14">
        <v>12</v>
      </c>
      <c r="F18" s="14">
        <v>19</v>
      </c>
      <c r="G18" s="14">
        <v>35</v>
      </c>
      <c r="H18" s="14">
        <v>31</v>
      </c>
      <c r="I18" s="14">
        <v>96</v>
      </c>
      <c r="J18" s="14">
        <v>25</v>
      </c>
      <c r="K18" s="14">
        <v>22</v>
      </c>
      <c r="L18" s="198">
        <v>57</v>
      </c>
      <c r="M18" s="14">
        <v>38</v>
      </c>
      <c r="N18" s="14">
        <v>70</v>
      </c>
    </row>
    <row r="19" spans="1:14" x14ac:dyDescent="0.25">
      <c r="A19" s="14">
        <v>2019</v>
      </c>
      <c r="B19" s="14">
        <v>24</v>
      </c>
      <c r="C19" s="14">
        <v>15</v>
      </c>
      <c r="D19" s="14">
        <v>19</v>
      </c>
      <c r="E19" s="14">
        <v>14</v>
      </c>
      <c r="F19" s="14">
        <v>20</v>
      </c>
      <c r="G19" s="14">
        <v>35</v>
      </c>
      <c r="H19" s="14">
        <v>33</v>
      </c>
      <c r="I19" s="14">
        <v>96</v>
      </c>
      <c r="J19" s="14">
        <v>26</v>
      </c>
      <c r="K19" s="14">
        <v>24</v>
      </c>
      <c r="L19" s="14">
        <v>59</v>
      </c>
      <c r="M19" s="14">
        <f>506-128-SUM(B19:L19)+K19</f>
        <v>37</v>
      </c>
      <c r="N19" s="14">
        <v>69</v>
      </c>
    </row>
    <row r="20" spans="1:14" x14ac:dyDescent="0.25">
      <c r="A20" s="14">
        <v>2020</v>
      </c>
      <c r="B20" s="14">
        <v>23</v>
      </c>
      <c r="C20" s="14">
        <v>16</v>
      </c>
      <c r="D20" s="14">
        <v>16</v>
      </c>
      <c r="E20" s="14">
        <v>15</v>
      </c>
      <c r="F20" s="14">
        <v>23</v>
      </c>
      <c r="G20" s="14">
        <v>34</v>
      </c>
      <c r="H20" s="14">
        <v>36</v>
      </c>
      <c r="I20" s="14">
        <v>97</v>
      </c>
      <c r="J20" s="14">
        <v>23</v>
      </c>
      <c r="K20" s="14">
        <v>22</v>
      </c>
      <c r="L20" s="14">
        <v>61</v>
      </c>
      <c r="M20" s="14">
        <f>504-124-SUM(B20:L20)+K20</f>
        <v>36</v>
      </c>
      <c r="N20" s="14">
        <f>111-39</f>
        <v>72</v>
      </c>
    </row>
    <row r="21" spans="1:14" x14ac:dyDescent="0.25">
      <c r="A21" s="14">
        <v>2021</v>
      </c>
      <c r="B21" s="14">
        <v>27</v>
      </c>
      <c r="C21" s="14">
        <v>15</v>
      </c>
      <c r="D21" s="14">
        <v>14</v>
      </c>
      <c r="E21" s="14">
        <v>17</v>
      </c>
      <c r="F21" s="14">
        <v>23</v>
      </c>
      <c r="G21" s="14">
        <v>35</v>
      </c>
      <c r="H21" s="14">
        <v>38</v>
      </c>
      <c r="I21" s="14">
        <v>93</v>
      </c>
      <c r="J21" s="14">
        <v>23</v>
      </c>
      <c r="K21" s="14">
        <v>22</v>
      </c>
      <c r="L21" s="14">
        <v>61</v>
      </c>
      <c r="M21" s="14">
        <f>5+7+4+8+4+7</f>
        <v>35</v>
      </c>
      <c r="N21" s="14">
        <v>75</v>
      </c>
    </row>
    <row r="22" spans="1:14" x14ac:dyDescent="0.25">
      <c r="A22" s="14"/>
      <c r="B22" s="14"/>
      <c r="C22" s="14"/>
      <c r="D22" s="14"/>
      <c r="E22" s="14"/>
      <c r="F22" s="14"/>
      <c r="G22" s="14"/>
      <c r="H22" s="14"/>
      <c r="I22" s="14"/>
      <c r="J22" s="14"/>
      <c r="K22" s="14"/>
      <c r="L22" s="14"/>
      <c r="M22" s="14"/>
      <c r="N22" s="14"/>
    </row>
    <row r="23" spans="1:14" x14ac:dyDescent="0.25">
      <c r="A23" s="321" t="s">
        <v>6</v>
      </c>
      <c r="B23" s="312"/>
      <c r="C23" s="312"/>
      <c r="D23" s="312"/>
      <c r="E23" s="312"/>
      <c r="F23" s="312"/>
      <c r="G23" s="312"/>
      <c r="H23" s="312"/>
      <c r="I23" s="312"/>
      <c r="J23" s="312"/>
      <c r="K23" s="312"/>
      <c r="L23" s="312"/>
      <c r="M23" s="286"/>
      <c r="N23" s="14"/>
    </row>
    <row r="24" spans="1:14" x14ac:dyDescent="0.25">
      <c r="A24" s="307" t="s">
        <v>348</v>
      </c>
      <c r="B24" s="303"/>
      <c r="C24" s="303"/>
      <c r="D24" s="303"/>
      <c r="E24" s="303"/>
      <c r="F24" s="303"/>
      <c r="G24" s="303"/>
      <c r="H24" s="303"/>
      <c r="I24" s="303"/>
      <c r="J24" s="303"/>
      <c r="K24" s="303"/>
      <c r="L24" s="303"/>
      <c r="M24" s="303"/>
      <c r="N24" s="303"/>
    </row>
    <row r="25" spans="1:14" ht="34.9" customHeight="1" x14ac:dyDescent="0.25">
      <c r="A25" s="310" t="s">
        <v>353</v>
      </c>
      <c r="B25" s="311"/>
      <c r="C25" s="304"/>
      <c r="D25" s="301"/>
      <c r="E25" s="301"/>
      <c r="F25" s="301"/>
      <c r="G25" s="301"/>
      <c r="H25" s="301"/>
      <c r="I25" s="301"/>
      <c r="J25" s="301"/>
      <c r="K25" s="301"/>
      <c r="L25" s="301"/>
      <c r="M25" s="301"/>
      <c r="N25" s="301"/>
    </row>
    <row r="26" spans="1:14" ht="14.45" customHeight="1" x14ac:dyDescent="0.25">
      <c r="A26" s="304" t="s">
        <v>219</v>
      </c>
      <c r="B26" s="304"/>
      <c r="C26" s="304"/>
      <c r="D26" s="301"/>
      <c r="E26" s="301"/>
      <c r="F26" s="301"/>
      <c r="G26" s="301"/>
      <c r="H26" s="301"/>
      <c r="I26" s="301"/>
      <c r="J26" s="301"/>
      <c r="K26" s="301"/>
      <c r="L26" s="301"/>
      <c r="M26" s="301"/>
      <c r="N26" s="301"/>
    </row>
    <row r="27" spans="1:14" ht="35.450000000000003" customHeight="1" x14ac:dyDescent="0.25">
      <c r="A27" s="304" t="s">
        <v>387</v>
      </c>
      <c r="B27" s="304"/>
      <c r="C27" s="304"/>
      <c r="D27" s="304"/>
      <c r="E27" s="304"/>
      <c r="F27" s="304"/>
      <c r="G27" s="304"/>
      <c r="H27" s="304"/>
      <c r="I27" s="304"/>
      <c r="J27" s="304"/>
      <c r="K27" s="304"/>
      <c r="L27" s="304"/>
      <c r="M27" s="304"/>
      <c r="N27" s="304"/>
    </row>
  </sheetData>
  <mergeCells count="9">
    <mergeCell ref="A1:N1"/>
    <mergeCell ref="A2:N2"/>
    <mergeCell ref="A24:N24"/>
    <mergeCell ref="A3:N3"/>
    <mergeCell ref="A27:N27"/>
    <mergeCell ref="A25:N25"/>
    <mergeCell ref="A26:N26"/>
    <mergeCell ref="A5:N5"/>
    <mergeCell ref="A23:L23"/>
  </mergeCells>
  <pageMargins left="0.7" right="0.7" top="0.78740157499999996" bottom="0.78740157499999996" header="0.3" footer="0.3"/>
  <pageSetup paperSize="9" scale="60"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4">
    <tabColor rgb="FFFFC000"/>
    <pageSetUpPr fitToPage="1"/>
  </sheetPr>
  <dimension ref="A1:I37"/>
  <sheetViews>
    <sheetView workbookViewId="0">
      <selection activeCell="O10" sqref="O10"/>
    </sheetView>
  </sheetViews>
  <sheetFormatPr baseColWidth="10" defaultRowHeight="15" x14ac:dyDescent="0.25"/>
  <cols>
    <col min="1" max="1" width="8.42578125" customWidth="1"/>
    <col min="2" max="2" width="6.5703125" customWidth="1"/>
    <col min="3" max="3" width="16.7109375" customWidth="1"/>
    <col min="4" max="4" width="9" customWidth="1"/>
    <col min="5" max="5" width="11.85546875" customWidth="1"/>
    <col min="6" max="6" width="9.7109375" customWidth="1"/>
    <col min="7" max="7" width="9.28515625" customWidth="1"/>
    <col min="8" max="8" width="12.28515625" customWidth="1"/>
    <col min="9" max="9" width="19.140625" customWidth="1"/>
  </cols>
  <sheetData>
    <row r="1" spans="1:9" x14ac:dyDescent="0.25">
      <c r="A1" s="305" t="s">
        <v>329</v>
      </c>
      <c r="B1" s="303"/>
      <c r="C1" s="303"/>
      <c r="D1" s="303"/>
      <c r="E1" s="303"/>
      <c r="F1" s="303"/>
      <c r="G1" s="303"/>
      <c r="H1" s="303"/>
      <c r="I1" s="303"/>
    </row>
    <row r="2" spans="1:9" x14ac:dyDescent="0.25">
      <c r="A2" s="307" t="s">
        <v>165</v>
      </c>
      <c r="B2" s="303"/>
      <c r="C2" s="303"/>
      <c r="D2" s="303"/>
      <c r="E2" s="303"/>
      <c r="F2" s="303"/>
      <c r="G2" s="303"/>
      <c r="H2" s="303"/>
      <c r="I2" s="303"/>
    </row>
    <row r="3" spans="1:9" x14ac:dyDescent="0.25">
      <c r="A3" s="87"/>
      <c r="B3" s="86"/>
      <c r="C3" s="86"/>
      <c r="D3" s="86"/>
      <c r="E3" s="86"/>
      <c r="F3" s="86"/>
      <c r="G3" s="86"/>
      <c r="H3" s="86"/>
      <c r="I3" s="91"/>
    </row>
    <row r="4" spans="1:9" x14ac:dyDescent="0.25">
      <c r="A4" s="333" t="s">
        <v>199</v>
      </c>
      <c r="B4" s="312"/>
      <c r="C4" s="312"/>
      <c r="D4" s="312"/>
      <c r="E4" s="312"/>
      <c r="F4" s="312"/>
      <c r="G4" s="312"/>
      <c r="H4" s="312"/>
      <c r="I4" s="303"/>
    </row>
    <row r="5" spans="1:9" x14ac:dyDescent="0.25">
      <c r="A5" s="88"/>
      <c r="B5" s="334" t="s">
        <v>1</v>
      </c>
      <c r="C5" s="334"/>
      <c r="D5" s="334"/>
      <c r="E5" s="334"/>
      <c r="F5" s="334"/>
      <c r="G5" s="334"/>
      <c r="H5" s="334"/>
      <c r="I5" s="223" t="s">
        <v>187</v>
      </c>
    </row>
    <row r="6" spans="1:9" ht="60" x14ac:dyDescent="0.25">
      <c r="B6" t="s">
        <v>5</v>
      </c>
      <c r="C6" s="85" t="s">
        <v>144</v>
      </c>
      <c r="D6" s="85" t="s">
        <v>145</v>
      </c>
      <c r="E6" s="85" t="s">
        <v>146</v>
      </c>
      <c r="F6" s="85" t="s">
        <v>147</v>
      </c>
      <c r="G6" s="85" t="s">
        <v>148</v>
      </c>
      <c r="H6" s="85" t="s">
        <v>149</v>
      </c>
      <c r="I6" s="222" t="s">
        <v>5</v>
      </c>
    </row>
    <row r="7" spans="1:9" x14ac:dyDescent="0.25">
      <c r="A7" s="4">
        <v>2005</v>
      </c>
      <c r="B7" s="84">
        <v>79</v>
      </c>
      <c r="C7" s="95">
        <v>25</v>
      </c>
      <c r="D7" s="95">
        <v>4</v>
      </c>
      <c r="E7" s="95">
        <v>3</v>
      </c>
      <c r="F7" s="95">
        <v>7</v>
      </c>
      <c r="G7" s="95">
        <v>21</v>
      </c>
      <c r="H7" s="95">
        <v>19</v>
      </c>
      <c r="I7" s="3" t="s">
        <v>7</v>
      </c>
    </row>
    <row r="8" spans="1:9" x14ac:dyDescent="0.25">
      <c r="A8" s="15">
        <v>2006</v>
      </c>
      <c r="B8" s="54">
        <v>82</v>
      </c>
      <c r="C8" s="59">
        <v>24</v>
      </c>
      <c r="D8" s="59">
        <v>4</v>
      </c>
      <c r="E8" s="59">
        <v>3</v>
      </c>
      <c r="F8" s="59">
        <v>7</v>
      </c>
      <c r="G8" s="59">
        <v>23</v>
      </c>
      <c r="H8" s="59">
        <v>21</v>
      </c>
      <c r="I8" s="3" t="s">
        <v>7</v>
      </c>
    </row>
    <row r="9" spans="1:9" x14ac:dyDescent="0.25">
      <c r="A9" s="15">
        <v>2007</v>
      </c>
      <c r="B9" s="54">
        <v>82</v>
      </c>
      <c r="C9" s="59">
        <v>25</v>
      </c>
      <c r="D9" s="59">
        <v>4</v>
      </c>
      <c r="E9" s="59">
        <v>3</v>
      </c>
      <c r="F9" s="59">
        <v>7</v>
      </c>
      <c r="G9" s="59">
        <v>23</v>
      </c>
      <c r="H9" s="59">
        <v>20</v>
      </c>
      <c r="I9" s="3" t="s">
        <v>7</v>
      </c>
    </row>
    <row r="10" spans="1:9" x14ac:dyDescent="0.25">
      <c r="A10" s="15">
        <v>2008</v>
      </c>
      <c r="B10" s="54">
        <v>87</v>
      </c>
      <c r="C10" s="54">
        <v>25</v>
      </c>
      <c r="D10" s="54">
        <v>5</v>
      </c>
      <c r="E10" s="54">
        <v>4</v>
      </c>
      <c r="F10" s="54">
        <v>8</v>
      </c>
      <c r="G10" s="54">
        <v>24</v>
      </c>
      <c r="H10" s="54">
        <v>21</v>
      </c>
      <c r="I10" s="3" t="s">
        <v>7</v>
      </c>
    </row>
    <row r="11" spans="1:9" x14ac:dyDescent="0.25">
      <c r="A11">
        <v>2009</v>
      </c>
      <c r="B11" s="14">
        <v>91</v>
      </c>
      <c r="C11" s="14">
        <v>26</v>
      </c>
      <c r="D11" s="14">
        <v>5</v>
      </c>
      <c r="E11" s="14">
        <v>5</v>
      </c>
      <c r="F11" s="14">
        <v>9</v>
      </c>
      <c r="G11" s="14">
        <v>21</v>
      </c>
      <c r="H11" s="14">
        <v>25</v>
      </c>
      <c r="I11" s="101" t="s">
        <v>7</v>
      </c>
    </row>
    <row r="12" spans="1:9" x14ac:dyDescent="0.25">
      <c r="A12">
        <v>2010</v>
      </c>
      <c r="B12" s="14">
        <v>106</v>
      </c>
      <c r="C12" s="14">
        <v>37</v>
      </c>
      <c r="D12" s="14">
        <v>5</v>
      </c>
      <c r="E12" s="14">
        <v>5</v>
      </c>
      <c r="F12" s="14">
        <v>8</v>
      </c>
      <c r="G12" s="14">
        <v>24</v>
      </c>
      <c r="H12" s="14">
        <v>27</v>
      </c>
      <c r="I12" s="101" t="s">
        <v>7</v>
      </c>
    </row>
    <row r="13" spans="1:9" x14ac:dyDescent="0.25">
      <c r="A13">
        <v>2011</v>
      </c>
      <c r="B13" s="14">
        <v>113</v>
      </c>
      <c r="C13" s="14">
        <v>37</v>
      </c>
      <c r="D13" s="14">
        <v>5</v>
      </c>
      <c r="E13" s="14">
        <v>8</v>
      </c>
      <c r="F13" s="14">
        <v>8</v>
      </c>
      <c r="G13" s="14">
        <v>27</v>
      </c>
      <c r="H13" s="14">
        <v>28</v>
      </c>
      <c r="I13" s="14">
        <v>16</v>
      </c>
    </row>
    <row r="14" spans="1:9" x14ac:dyDescent="0.25">
      <c r="A14">
        <v>2012</v>
      </c>
      <c r="B14" s="14">
        <v>116</v>
      </c>
      <c r="C14" s="14">
        <v>36</v>
      </c>
      <c r="D14" s="14">
        <v>5</v>
      </c>
      <c r="E14" s="14">
        <v>8</v>
      </c>
      <c r="F14" s="14">
        <v>10</v>
      </c>
      <c r="G14" s="14">
        <v>26</v>
      </c>
      <c r="H14" s="14">
        <v>31</v>
      </c>
      <c r="I14" s="14">
        <v>31</v>
      </c>
    </row>
    <row r="15" spans="1:9" x14ac:dyDescent="0.25">
      <c r="A15">
        <v>2013</v>
      </c>
      <c r="B15" s="14">
        <v>119</v>
      </c>
      <c r="C15" s="14">
        <v>35</v>
      </c>
      <c r="D15" s="14">
        <v>5</v>
      </c>
      <c r="E15" s="14">
        <v>8</v>
      </c>
      <c r="F15" s="14">
        <v>10</v>
      </c>
      <c r="G15" s="14">
        <v>27</v>
      </c>
      <c r="H15" s="14">
        <v>34</v>
      </c>
      <c r="I15" s="14">
        <v>33</v>
      </c>
    </row>
    <row r="16" spans="1:9" x14ac:dyDescent="0.25">
      <c r="A16">
        <v>2014</v>
      </c>
      <c r="B16" s="14">
        <v>120</v>
      </c>
      <c r="C16" s="14">
        <v>34</v>
      </c>
      <c r="D16" s="14">
        <v>5</v>
      </c>
      <c r="E16" s="14">
        <v>8</v>
      </c>
      <c r="F16" s="14">
        <v>10</v>
      </c>
      <c r="G16" s="14">
        <v>26</v>
      </c>
      <c r="H16" s="14">
        <v>37</v>
      </c>
      <c r="I16" s="14">
        <v>33</v>
      </c>
    </row>
    <row r="17" spans="1:9" x14ac:dyDescent="0.25">
      <c r="A17">
        <v>2015</v>
      </c>
      <c r="B17" s="14">
        <v>116</v>
      </c>
      <c r="C17" s="14">
        <v>30</v>
      </c>
      <c r="D17" s="14">
        <v>6</v>
      </c>
      <c r="E17" s="14">
        <v>9</v>
      </c>
      <c r="F17" s="14">
        <v>12</v>
      </c>
      <c r="G17" s="14">
        <v>25</v>
      </c>
      <c r="H17" s="14">
        <v>34</v>
      </c>
      <c r="I17" s="14">
        <v>37</v>
      </c>
    </row>
    <row r="18" spans="1:9" x14ac:dyDescent="0.25">
      <c r="A18">
        <v>2016</v>
      </c>
      <c r="B18">
        <v>118</v>
      </c>
      <c r="C18">
        <v>30</v>
      </c>
      <c r="D18">
        <v>5</v>
      </c>
      <c r="E18">
        <v>9</v>
      </c>
      <c r="F18">
        <v>13</v>
      </c>
      <c r="G18">
        <v>26</v>
      </c>
      <c r="H18">
        <v>35</v>
      </c>
      <c r="I18" s="14">
        <v>39</v>
      </c>
    </row>
    <row r="19" spans="1:9" x14ac:dyDescent="0.25">
      <c r="A19">
        <v>2017</v>
      </c>
      <c r="B19">
        <v>123</v>
      </c>
      <c r="C19">
        <v>30</v>
      </c>
      <c r="D19">
        <v>5</v>
      </c>
      <c r="E19">
        <v>8</v>
      </c>
      <c r="F19">
        <v>15</v>
      </c>
      <c r="G19">
        <v>28</v>
      </c>
      <c r="H19">
        <v>37</v>
      </c>
      <c r="I19" s="14">
        <v>39</v>
      </c>
    </row>
    <row r="20" spans="1:9" x14ac:dyDescent="0.25">
      <c r="A20">
        <v>2018</v>
      </c>
      <c r="B20">
        <v>122</v>
      </c>
      <c r="C20">
        <v>30</v>
      </c>
      <c r="D20">
        <v>5</v>
      </c>
      <c r="E20">
        <v>8</v>
      </c>
      <c r="F20">
        <v>14</v>
      </c>
      <c r="G20">
        <v>31</v>
      </c>
      <c r="H20">
        <v>34</v>
      </c>
      <c r="I20" s="14">
        <v>39</v>
      </c>
    </row>
    <row r="21" spans="1:9" x14ac:dyDescent="0.25">
      <c r="A21">
        <v>2019</v>
      </c>
      <c r="B21">
        <v>128</v>
      </c>
      <c r="C21">
        <v>31</v>
      </c>
      <c r="D21">
        <v>5</v>
      </c>
      <c r="E21">
        <v>6</v>
      </c>
      <c r="F21">
        <v>16</v>
      </c>
      <c r="G21">
        <v>37</v>
      </c>
      <c r="H21">
        <v>33</v>
      </c>
      <c r="I21" s="14">
        <v>41</v>
      </c>
    </row>
    <row r="22" spans="1:9" ht="14.25" customHeight="1" x14ac:dyDescent="0.25">
      <c r="A22">
        <v>2020</v>
      </c>
      <c r="B22">
        <v>124</v>
      </c>
      <c r="C22">
        <v>31</v>
      </c>
      <c r="D22">
        <v>5</v>
      </c>
      <c r="E22">
        <v>6</v>
      </c>
      <c r="F22">
        <v>17</v>
      </c>
      <c r="G22">
        <v>36</v>
      </c>
      <c r="H22">
        <v>29</v>
      </c>
      <c r="I22" s="14">
        <v>39</v>
      </c>
    </row>
    <row r="23" spans="1:9" ht="14.25" customHeight="1" x14ac:dyDescent="0.25">
      <c r="A23">
        <v>2021</v>
      </c>
      <c r="B23">
        <v>124</v>
      </c>
      <c r="C23">
        <v>33</v>
      </c>
      <c r="D23">
        <v>4</v>
      </c>
      <c r="E23">
        <v>6</v>
      </c>
      <c r="F23">
        <v>16</v>
      </c>
      <c r="G23">
        <v>34</v>
      </c>
      <c r="H23">
        <v>31</v>
      </c>
      <c r="I23" s="14">
        <v>40</v>
      </c>
    </row>
    <row r="24" spans="1:9" x14ac:dyDescent="0.25">
      <c r="I24" s="14"/>
    </row>
    <row r="25" spans="1:9" x14ac:dyDescent="0.25">
      <c r="A25" s="305" t="s">
        <v>6</v>
      </c>
      <c r="B25" s="303"/>
      <c r="C25" s="303"/>
      <c r="D25" s="303"/>
      <c r="E25" s="303"/>
      <c r="F25" s="303"/>
      <c r="G25" s="303"/>
      <c r="H25" s="303"/>
    </row>
    <row r="26" spans="1:9" ht="36" customHeight="1" x14ac:dyDescent="0.25">
      <c r="A26" s="310" t="s">
        <v>349</v>
      </c>
      <c r="B26" s="311"/>
      <c r="C26" s="304"/>
      <c r="D26" s="301"/>
      <c r="E26" s="301"/>
      <c r="F26" s="301"/>
      <c r="G26" s="301"/>
      <c r="H26" s="301"/>
      <c r="I26" s="301"/>
    </row>
    <row r="27" spans="1:9" ht="31.9" customHeight="1" x14ac:dyDescent="0.25">
      <c r="A27" s="304" t="s">
        <v>223</v>
      </c>
      <c r="B27" s="304"/>
      <c r="C27" s="304"/>
      <c r="D27" s="301"/>
      <c r="E27" s="301"/>
      <c r="F27" s="301"/>
      <c r="G27" s="301"/>
      <c r="H27" s="301"/>
      <c r="I27" s="301"/>
    </row>
    <row r="28" spans="1:9" x14ac:dyDescent="0.25">
      <c r="A28" s="312" t="s">
        <v>343</v>
      </c>
      <c r="B28" s="312"/>
      <c r="C28" s="312"/>
      <c r="D28" s="312"/>
      <c r="E28" s="312"/>
      <c r="F28" s="312"/>
      <c r="G28" s="312"/>
      <c r="H28" s="312"/>
      <c r="I28" s="312"/>
    </row>
    <row r="31" spans="1:9" s="14" customFormat="1" x14ac:dyDescent="0.25"/>
    <row r="37" spans="3:8" x14ac:dyDescent="0.25">
      <c r="C37" s="1"/>
      <c r="D37" s="1"/>
      <c r="E37" s="1"/>
      <c r="F37" s="1"/>
      <c r="G37" s="1"/>
      <c r="H37" s="24"/>
    </row>
  </sheetData>
  <mergeCells count="8">
    <mergeCell ref="A28:I28"/>
    <mergeCell ref="A26:I26"/>
    <mergeCell ref="A27:I27"/>
    <mergeCell ref="A1:I1"/>
    <mergeCell ref="A4:I4"/>
    <mergeCell ref="B5:H5"/>
    <mergeCell ref="A25:H25"/>
    <mergeCell ref="A2:I2"/>
  </mergeCells>
  <pageMargins left="0.7" right="0.7" top="0.78740157499999996" bottom="0.78740157499999996" header="0.3" footer="0.3"/>
  <pageSetup paperSize="9" scale="84"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5">
    <tabColor rgb="FFFFC000"/>
    <pageSetUpPr fitToPage="1"/>
  </sheetPr>
  <dimension ref="A1:M32"/>
  <sheetViews>
    <sheetView zoomScaleNormal="100" workbookViewId="0">
      <selection activeCell="U14" sqref="U14"/>
    </sheetView>
  </sheetViews>
  <sheetFormatPr baseColWidth="10" defaultRowHeight="15" x14ac:dyDescent="0.25"/>
  <cols>
    <col min="1" max="1" width="6.28515625" bestFit="1" customWidth="1"/>
    <col min="2" max="2" width="13.42578125" customWidth="1"/>
    <col min="3" max="3" width="6.85546875" customWidth="1"/>
    <col min="4" max="4" width="5.7109375" customWidth="1"/>
    <col min="5" max="5" width="16.5703125" customWidth="1"/>
    <col min="6" max="6" width="16.28515625" customWidth="1"/>
    <col min="7" max="7" width="14.140625" customWidth="1"/>
    <col min="8" max="8" width="7.7109375" customWidth="1"/>
    <col min="9" max="9" width="16.7109375" customWidth="1"/>
    <col min="10" max="10" width="16.28515625" customWidth="1"/>
    <col min="11" max="11" width="13.140625" customWidth="1"/>
    <col min="12" max="12" width="16.5703125" customWidth="1"/>
    <col min="13" max="13" width="16.42578125" customWidth="1"/>
  </cols>
  <sheetData>
    <row r="1" spans="1:13" x14ac:dyDescent="0.25">
      <c r="A1" s="305" t="s">
        <v>330</v>
      </c>
      <c r="B1" s="303"/>
      <c r="C1" s="303"/>
      <c r="D1" s="303"/>
      <c r="E1" s="303"/>
      <c r="F1" s="303"/>
      <c r="G1" s="303"/>
      <c r="H1" s="303"/>
      <c r="I1" s="303"/>
      <c r="J1" s="303"/>
      <c r="K1" s="303"/>
      <c r="L1" s="303"/>
      <c r="M1" s="303"/>
    </row>
    <row r="2" spans="1:13" x14ac:dyDescent="0.25">
      <c r="A2" s="324" t="s">
        <v>165</v>
      </c>
      <c r="B2" s="324"/>
      <c r="C2" s="324"/>
      <c r="D2" s="324"/>
      <c r="E2" s="324"/>
      <c r="F2" s="324"/>
      <c r="G2" s="324"/>
      <c r="H2" s="324"/>
      <c r="I2" s="324"/>
      <c r="J2" s="324"/>
      <c r="K2" s="324"/>
      <c r="L2" s="324"/>
      <c r="M2" s="324"/>
    </row>
    <row r="3" spans="1:13" x14ac:dyDescent="0.25">
      <c r="A3" s="24"/>
      <c r="B3" s="24"/>
    </row>
    <row r="4" spans="1:13" x14ac:dyDescent="0.25">
      <c r="A4" s="306" t="s">
        <v>200</v>
      </c>
      <c r="B4" s="306"/>
      <c r="C4" s="303"/>
      <c r="D4" s="303"/>
      <c r="E4" s="303"/>
      <c r="F4" s="303"/>
      <c r="G4" s="303"/>
      <c r="H4" s="303"/>
      <c r="I4" s="303"/>
      <c r="J4" s="303"/>
      <c r="K4" s="303"/>
      <c r="L4" s="303"/>
      <c r="M4" s="303"/>
    </row>
    <row r="5" spans="1:13" x14ac:dyDescent="0.25">
      <c r="A5" s="88"/>
      <c r="B5" s="335" t="s">
        <v>18</v>
      </c>
      <c r="C5" s="335"/>
      <c r="D5" s="336"/>
      <c r="E5" s="336"/>
      <c r="F5" s="336"/>
      <c r="G5" s="335" t="s">
        <v>161</v>
      </c>
      <c r="H5" s="335"/>
      <c r="I5" s="336"/>
      <c r="J5" s="336"/>
      <c r="K5" s="301" t="s">
        <v>346</v>
      </c>
      <c r="L5" s="303"/>
      <c r="M5" s="303"/>
    </row>
    <row r="6" spans="1:13" ht="15" customHeight="1" x14ac:dyDescent="0.25">
      <c r="A6" s="88"/>
      <c r="B6" s="231" t="s">
        <v>195</v>
      </c>
      <c r="C6" s="228" t="s">
        <v>170</v>
      </c>
      <c r="D6" s="337" t="s">
        <v>182</v>
      </c>
      <c r="E6" s="337"/>
      <c r="F6" s="312"/>
      <c r="G6" s="228" t="s">
        <v>195</v>
      </c>
      <c r="H6" s="230" t="s">
        <v>170</v>
      </c>
      <c r="I6" s="337" t="s">
        <v>182</v>
      </c>
      <c r="J6" s="312"/>
      <c r="K6" s="228" t="s">
        <v>195</v>
      </c>
      <c r="L6" s="301" t="s">
        <v>182</v>
      </c>
      <c r="M6" s="303"/>
    </row>
    <row r="7" spans="1:13" x14ac:dyDescent="0.25">
      <c r="A7" s="47"/>
      <c r="B7" s="232"/>
      <c r="C7" s="229"/>
      <c r="D7" s="96" t="s">
        <v>1</v>
      </c>
      <c r="E7" s="96" t="s">
        <v>168</v>
      </c>
      <c r="F7" s="96" t="s">
        <v>163</v>
      </c>
      <c r="G7" s="229"/>
      <c r="H7" s="227"/>
      <c r="I7" s="96" t="s">
        <v>168</v>
      </c>
      <c r="J7" s="96" t="s">
        <v>163</v>
      </c>
      <c r="K7" s="229"/>
      <c r="L7" s="96" t="s">
        <v>168</v>
      </c>
      <c r="M7" s="96" t="s">
        <v>163</v>
      </c>
    </row>
    <row r="8" spans="1:13" x14ac:dyDescent="0.25">
      <c r="A8" s="4">
        <v>2005</v>
      </c>
      <c r="B8" s="4">
        <v>1</v>
      </c>
      <c r="C8" s="4">
        <v>94</v>
      </c>
      <c r="D8" s="61">
        <v>8</v>
      </c>
      <c r="E8" s="283">
        <v>61</v>
      </c>
      <c r="F8" s="61">
        <v>41</v>
      </c>
      <c r="G8" s="84">
        <v>5</v>
      </c>
      <c r="H8" s="4">
        <v>218</v>
      </c>
      <c r="I8" s="20" t="s">
        <v>7</v>
      </c>
      <c r="J8" s="20" t="s">
        <v>7</v>
      </c>
      <c r="K8" s="101" t="s">
        <v>7</v>
      </c>
      <c r="L8" s="20" t="s">
        <v>7</v>
      </c>
      <c r="M8" s="20" t="s">
        <v>7</v>
      </c>
    </row>
    <row r="9" spans="1:13" x14ac:dyDescent="0.25">
      <c r="A9" s="15">
        <v>2006</v>
      </c>
      <c r="B9" s="15">
        <v>1</v>
      </c>
      <c r="C9" s="15">
        <v>85</v>
      </c>
      <c r="D9" s="58">
        <v>9</v>
      </c>
      <c r="E9" s="283">
        <v>61</v>
      </c>
      <c r="F9" s="58">
        <v>42</v>
      </c>
      <c r="G9" s="54">
        <v>5</v>
      </c>
      <c r="H9" s="15">
        <v>218</v>
      </c>
      <c r="I9" s="38" t="s">
        <v>7</v>
      </c>
      <c r="J9" s="38" t="s">
        <v>7</v>
      </c>
      <c r="K9" s="101" t="s">
        <v>7</v>
      </c>
      <c r="L9" s="38" t="s">
        <v>7</v>
      </c>
      <c r="M9" s="38" t="s">
        <v>7</v>
      </c>
    </row>
    <row r="10" spans="1:13" x14ac:dyDescent="0.25">
      <c r="A10" s="15">
        <v>2007</v>
      </c>
      <c r="B10" s="15">
        <v>1</v>
      </c>
      <c r="C10" s="15">
        <v>85</v>
      </c>
      <c r="D10" s="58">
        <v>9</v>
      </c>
      <c r="E10" s="283">
        <v>64</v>
      </c>
      <c r="F10" s="58">
        <v>40</v>
      </c>
      <c r="G10" s="54">
        <v>5</v>
      </c>
      <c r="H10" s="15">
        <v>218</v>
      </c>
      <c r="I10" s="38" t="s">
        <v>7</v>
      </c>
      <c r="J10" s="38" t="s">
        <v>7</v>
      </c>
      <c r="K10" s="101" t="s">
        <v>7</v>
      </c>
      <c r="L10" s="38" t="s">
        <v>7</v>
      </c>
      <c r="M10" s="38" t="s">
        <v>7</v>
      </c>
    </row>
    <row r="11" spans="1:13" x14ac:dyDescent="0.25">
      <c r="A11" s="53">
        <v>2008</v>
      </c>
      <c r="B11" s="53">
        <v>1</v>
      </c>
      <c r="C11" s="15">
        <v>85</v>
      </c>
      <c r="D11" s="58">
        <v>9</v>
      </c>
      <c r="E11" s="283">
        <v>57</v>
      </c>
      <c r="F11" s="58">
        <v>26</v>
      </c>
      <c r="G11" s="14">
        <v>4</v>
      </c>
      <c r="H11">
        <v>218</v>
      </c>
      <c r="I11" s="38" t="s">
        <v>7</v>
      </c>
      <c r="J11" s="38" t="s">
        <v>7</v>
      </c>
      <c r="K11" s="101" t="s">
        <v>7</v>
      </c>
      <c r="L11" s="38" t="s">
        <v>7</v>
      </c>
      <c r="M11" s="38" t="s">
        <v>7</v>
      </c>
    </row>
    <row r="12" spans="1:13" x14ac:dyDescent="0.25">
      <c r="A12" s="3">
        <v>2009</v>
      </c>
      <c r="B12" s="53">
        <v>1</v>
      </c>
      <c r="C12">
        <v>70</v>
      </c>
      <c r="D12" s="62">
        <v>13</v>
      </c>
      <c r="E12" s="62">
        <v>50</v>
      </c>
      <c r="F12" s="62">
        <v>24</v>
      </c>
      <c r="G12" s="14">
        <v>4</v>
      </c>
      <c r="H12">
        <v>225</v>
      </c>
      <c r="I12" s="19" t="s">
        <v>7</v>
      </c>
      <c r="J12" s="19" t="s">
        <v>7</v>
      </c>
      <c r="K12" s="101" t="s">
        <v>7</v>
      </c>
      <c r="L12" s="19" t="s">
        <v>7</v>
      </c>
      <c r="M12" s="19" t="s">
        <v>7</v>
      </c>
    </row>
    <row r="13" spans="1:13" x14ac:dyDescent="0.25">
      <c r="A13" s="3">
        <v>2010</v>
      </c>
      <c r="B13" s="53">
        <v>2</v>
      </c>
      <c r="C13">
        <v>78</v>
      </c>
      <c r="D13" s="14">
        <v>16</v>
      </c>
      <c r="E13" s="14">
        <v>54</v>
      </c>
      <c r="F13" s="14">
        <v>37</v>
      </c>
      <c r="G13" s="14">
        <v>4</v>
      </c>
      <c r="H13">
        <v>225</v>
      </c>
      <c r="I13" s="101" t="s">
        <v>7</v>
      </c>
      <c r="J13" s="101" t="s">
        <v>7</v>
      </c>
      <c r="K13" s="101" t="s">
        <v>7</v>
      </c>
      <c r="L13" s="101" t="s">
        <v>7</v>
      </c>
      <c r="M13" s="101" t="s">
        <v>7</v>
      </c>
    </row>
    <row r="14" spans="1:13" x14ac:dyDescent="0.25">
      <c r="A14" s="3">
        <v>2011</v>
      </c>
      <c r="B14" s="53">
        <v>2</v>
      </c>
      <c r="C14">
        <v>78</v>
      </c>
      <c r="D14" s="14">
        <v>16</v>
      </c>
      <c r="E14" s="14">
        <v>55</v>
      </c>
      <c r="F14" s="14">
        <v>33</v>
      </c>
      <c r="G14" s="14">
        <v>5</v>
      </c>
      <c r="H14">
        <v>241</v>
      </c>
      <c r="I14" s="101" t="s">
        <v>7</v>
      </c>
      <c r="J14" s="101" t="s">
        <v>7</v>
      </c>
      <c r="K14" s="101" t="s">
        <v>7</v>
      </c>
      <c r="L14" s="101" t="s">
        <v>7</v>
      </c>
      <c r="M14" s="101" t="s">
        <v>7</v>
      </c>
    </row>
    <row r="15" spans="1:13" x14ac:dyDescent="0.25">
      <c r="A15" s="3">
        <v>2012</v>
      </c>
      <c r="B15" s="53">
        <v>2</v>
      </c>
      <c r="C15">
        <v>78</v>
      </c>
      <c r="D15" s="14">
        <v>14</v>
      </c>
      <c r="E15" s="14">
        <v>63</v>
      </c>
      <c r="F15" s="14">
        <v>28</v>
      </c>
      <c r="G15" s="14">
        <v>5</v>
      </c>
      <c r="H15">
        <v>254</v>
      </c>
      <c r="I15" s="14">
        <v>105</v>
      </c>
      <c r="J15" s="14">
        <v>39</v>
      </c>
      <c r="K15" s="101" t="s">
        <v>7</v>
      </c>
      <c r="L15" s="101" t="s">
        <v>7</v>
      </c>
      <c r="M15" s="101" t="s">
        <v>7</v>
      </c>
    </row>
    <row r="16" spans="1:13" x14ac:dyDescent="0.25">
      <c r="A16" s="3">
        <v>2013</v>
      </c>
      <c r="B16" s="53">
        <v>2</v>
      </c>
      <c r="C16">
        <v>61</v>
      </c>
      <c r="D16" s="14">
        <v>17</v>
      </c>
      <c r="E16" s="14">
        <v>66</v>
      </c>
      <c r="F16" s="14">
        <v>28</v>
      </c>
      <c r="G16" s="14">
        <v>5</v>
      </c>
      <c r="H16">
        <v>262</v>
      </c>
      <c r="I16" s="14">
        <v>117</v>
      </c>
      <c r="J16" s="14">
        <v>43</v>
      </c>
      <c r="K16" s="101" t="s">
        <v>7</v>
      </c>
      <c r="L16" s="101" t="s">
        <v>7</v>
      </c>
      <c r="M16" s="101" t="s">
        <v>7</v>
      </c>
    </row>
    <row r="17" spans="1:13" ht="14.45" customHeight="1" x14ac:dyDescent="0.25">
      <c r="A17" s="3">
        <v>2014</v>
      </c>
      <c r="B17" s="53">
        <v>2</v>
      </c>
      <c r="C17">
        <v>61</v>
      </c>
      <c r="D17" s="14">
        <v>18</v>
      </c>
      <c r="E17" s="14">
        <v>68</v>
      </c>
      <c r="F17" s="14">
        <v>27</v>
      </c>
      <c r="G17" s="14">
        <v>6</v>
      </c>
      <c r="H17">
        <v>273</v>
      </c>
      <c r="I17" s="14">
        <v>119</v>
      </c>
      <c r="J17" s="14">
        <v>47</v>
      </c>
      <c r="K17" s="14">
        <v>2</v>
      </c>
      <c r="L17" s="14">
        <v>29</v>
      </c>
      <c r="M17" s="14">
        <v>8</v>
      </c>
    </row>
    <row r="18" spans="1:13" ht="14.45" customHeight="1" x14ac:dyDescent="0.25">
      <c r="A18" s="3">
        <v>2015</v>
      </c>
      <c r="B18" s="53">
        <v>2</v>
      </c>
      <c r="C18" s="15">
        <v>60</v>
      </c>
      <c r="D18" s="14">
        <v>18</v>
      </c>
      <c r="E18" s="14">
        <v>64</v>
      </c>
      <c r="F18" s="14">
        <v>28</v>
      </c>
      <c r="G18" s="14">
        <v>6</v>
      </c>
      <c r="H18">
        <v>281</v>
      </c>
      <c r="I18" s="14">
        <v>124</v>
      </c>
      <c r="J18" s="14">
        <v>49</v>
      </c>
      <c r="K18" s="14">
        <v>2</v>
      </c>
      <c r="L18" s="14">
        <v>31</v>
      </c>
      <c r="M18" s="14">
        <v>11</v>
      </c>
    </row>
    <row r="19" spans="1:13" ht="14.45" customHeight="1" x14ac:dyDescent="0.25">
      <c r="A19" s="3">
        <v>2016</v>
      </c>
      <c r="B19" s="201">
        <v>2</v>
      </c>
      <c r="C19" s="54">
        <v>60</v>
      </c>
      <c r="D19" s="14">
        <v>23</v>
      </c>
      <c r="E19" s="14">
        <v>57</v>
      </c>
      <c r="F19" s="14">
        <v>31</v>
      </c>
      <c r="G19" s="14">
        <v>6</v>
      </c>
      <c r="H19">
        <v>281</v>
      </c>
      <c r="I19" s="14">
        <v>125</v>
      </c>
      <c r="J19" s="14">
        <v>55</v>
      </c>
      <c r="K19" s="14">
        <v>2</v>
      </c>
      <c r="L19" s="14">
        <v>32</v>
      </c>
      <c r="M19" s="14">
        <v>9</v>
      </c>
    </row>
    <row r="20" spans="1:13" ht="14.45" customHeight="1" x14ac:dyDescent="0.25">
      <c r="A20" s="3">
        <v>2017</v>
      </c>
      <c r="B20" s="201">
        <v>3</v>
      </c>
      <c r="C20" s="54">
        <v>91</v>
      </c>
      <c r="D20" s="14">
        <v>21</v>
      </c>
      <c r="E20" s="283">
        <v>84</v>
      </c>
      <c r="F20" s="283">
        <v>38</v>
      </c>
      <c r="G20" s="14">
        <v>6</v>
      </c>
      <c r="H20">
        <v>281</v>
      </c>
      <c r="I20" s="14">
        <v>129</v>
      </c>
      <c r="J20" s="14">
        <v>53</v>
      </c>
      <c r="K20" s="14">
        <v>2</v>
      </c>
      <c r="L20" s="14">
        <v>41</v>
      </c>
      <c r="M20" s="14">
        <v>8</v>
      </c>
    </row>
    <row r="21" spans="1:13" ht="14.45" customHeight="1" x14ac:dyDescent="0.25">
      <c r="A21" s="3">
        <v>2018</v>
      </c>
      <c r="B21" s="201">
        <v>2</v>
      </c>
      <c r="C21" s="54">
        <v>39</v>
      </c>
      <c r="D21" s="14">
        <v>22</v>
      </c>
      <c r="E21" s="283">
        <v>52</v>
      </c>
      <c r="F21" s="283">
        <v>25</v>
      </c>
      <c r="G21" s="14">
        <v>7</v>
      </c>
      <c r="H21" s="14">
        <v>297</v>
      </c>
      <c r="I21" s="14">
        <v>130</v>
      </c>
      <c r="J21" s="14">
        <v>61</v>
      </c>
      <c r="K21" s="14">
        <v>2</v>
      </c>
      <c r="L21" s="14">
        <v>45</v>
      </c>
      <c r="M21" s="14">
        <v>7</v>
      </c>
    </row>
    <row r="22" spans="1:13" x14ac:dyDescent="0.25">
      <c r="A22" s="3">
        <v>2019</v>
      </c>
      <c r="B22" s="201">
        <v>3</v>
      </c>
      <c r="C22" s="280">
        <v>56</v>
      </c>
      <c r="D22" s="280">
        <v>30</v>
      </c>
      <c r="E22" s="348">
        <v>71</v>
      </c>
      <c r="F22" s="348">
        <v>24</v>
      </c>
      <c r="G22" s="14">
        <v>7</v>
      </c>
      <c r="H22" s="14">
        <v>295</v>
      </c>
      <c r="I22" s="14">
        <v>127</v>
      </c>
      <c r="J22" s="283">
        <v>65</v>
      </c>
      <c r="K22" s="14">
        <v>2</v>
      </c>
      <c r="L22" s="198">
        <v>51</v>
      </c>
      <c r="M22" s="14">
        <v>11</v>
      </c>
    </row>
    <row r="23" spans="1:13" x14ac:dyDescent="0.25">
      <c r="A23" s="3">
        <v>2020</v>
      </c>
      <c r="B23" s="201">
        <v>3</v>
      </c>
      <c r="C23" s="280">
        <v>89</v>
      </c>
      <c r="D23" s="280">
        <v>34</v>
      </c>
      <c r="E23" s="348">
        <v>59</v>
      </c>
      <c r="F23" s="348">
        <v>25</v>
      </c>
      <c r="G23" s="280">
        <v>7</v>
      </c>
      <c r="H23" s="280">
        <v>311</v>
      </c>
      <c r="I23" s="280">
        <v>123</v>
      </c>
      <c r="J23" s="280">
        <v>64</v>
      </c>
      <c r="K23" s="280">
        <v>2</v>
      </c>
      <c r="L23" s="280">
        <v>52</v>
      </c>
      <c r="M23" s="280">
        <v>11</v>
      </c>
    </row>
    <row r="24" spans="1:13" x14ac:dyDescent="0.25">
      <c r="A24" s="3">
        <v>2021</v>
      </c>
      <c r="B24" s="201">
        <v>3</v>
      </c>
      <c r="C24" s="280">
        <v>89</v>
      </c>
      <c r="D24" s="280">
        <v>38</v>
      </c>
      <c r="E24" s="280">
        <v>56</v>
      </c>
      <c r="F24" s="280">
        <v>27</v>
      </c>
      <c r="G24" s="14">
        <v>7</v>
      </c>
      <c r="H24" s="14">
        <f>267+44</f>
        <v>311</v>
      </c>
      <c r="I24" s="14">
        <v>126</v>
      </c>
      <c r="J24" s="14">
        <v>67</v>
      </c>
      <c r="K24" s="14">
        <v>2</v>
      </c>
      <c r="L24" s="14">
        <v>55</v>
      </c>
      <c r="M24" s="14">
        <v>12</v>
      </c>
    </row>
    <row r="25" spans="1:13" x14ac:dyDescent="0.25">
      <c r="A25" s="3"/>
      <c r="B25" s="201"/>
      <c r="C25" s="280"/>
      <c r="D25" s="280"/>
      <c r="E25" s="280"/>
      <c r="F25" s="280"/>
      <c r="G25" s="14"/>
      <c r="H25" s="14"/>
      <c r="I25" s="14"/>
      <c r="J25" s="14"/>
      <c r="K25" s="14"/>
      <c r="L25" s="14"/>
      <c r="M25" s="14"/>
    </row>
    <row r="26" spans="1:13" x14ac:dyDescent="0.25">
      <c r="A26" s="305" t="s">
        <v>6</v>
      </c>
      <c r="B26" s="305"/>
      <c r="C26" s="305"/>
      <c r="D26" s="305"/>
      <c r="E26" s="305"/>
      <c r="F26" s="305"/>
      <c r="G26" s="305"/>
      <c r="H26" s="305"/>
    </row>
    <row r="27" spans="1:13" ht="18" customHeight="1" x14ac:dyDescent="0.25">
      <c r="A27" s="338" t="s">
        <v>171</v>
      </c>
      <c r="B27" s="304"/>
      <c r="C27" s="304"/>
      <c r="D27" s="304"/>
      <c r="E27" s="304"/>
      <c r="F27" s="304"/>
      <c r="G27" s="304"/>
      <c r="H27" s="304"/>
      <c r="I27" s="312"/>
      <c r="J27" s="312"/>
      <c r="K27" s="312"/>
      <c r="L27" s="303"/>
      <c r="M27" s="303"/>
    </row>
    <row r="28" spans="1:13" ht="13.15" customHeight="1" x14ac:dyDescent="0.25">
      <c r="A28" s="303" t="s">
        <v>191</v>
      </c>
      <c r="B28" s="303"/>
      <c r="C28" s="303"/>
      <c r="D28" s="303"/>
      <c r="E28" s="303"/>
      <c r="F28" s="303"/>
      <c r="G28" s="303"/>
      <c r="H28" s="303"/>
      <c r="I28" s="303"/>
      <c r="J28" s="303"/>
      <c r="K28" s="303"/>
      <c r="L28" s="303"/>
      <c r="M28" s="303"/>
    </row>
    <row r="29" spans="1:13" x14ac:dyDescent="0.25">
      <c r="A29" s="301" t="s">
        <v>350</v>
      </c>
      <c r="B29" s="301"/>
      <c r="C29" s="301"/>
      <c r="D29" s="301"/>
      <c r="E29" s="301"/>
      <c r="F29" s="301"/>
      <c r="G29" s="301"/>
      <c r="H29" s="303"/>
      <c r="I29" s="303"/>
      <c r="J29" s="303"/>
      <c r="K29" s="303"/>
      <c r="L29" s="303"/>
      <c r="M29" s="303"/>
    </row>
    <row r="30" spans="1:13" x14ac:dyDescent="0.25">
      <c r="A30" s="303" t="s">
        <v>390</v>
      </c>
      <c r="B30" s="303"/>
      <c r="C30" s="303"/>
      <c r="D30" s="303"/>
      <c r="E30" s="303"/>
      <c r="F30" s="303"/>
      <c r="G30" s="303"/>
      <c r="H30" s="303"/>
      <c r="I30" s="303"/>
      <c r="J30" s="303"/>
      <c r="K30" s="303"/>
      <c r="L30" s="303"/>
      <c r="M30" s="303"/>
    </row>
    <row r="31" spans="1:13" ht="30.6" customHeight="1" x14ac:dyDescent="0.25">
      <c r="A31" s="304" t="s">
        <v>404</v>
      </c>
      <c r="B31" s="304"/>
      <c r="C31" s="304"/>
      <c r="D31" s="304"/>
      <c r="E31" s="304"/>
      <c r="F31" s="304"/>
      <c r="G31" s="312"/>
      <c r="H31" s="312"/>
      <c r="I31" s="312"/>
      <c r="J31" s="312"/>
      <c r="K31" s="312"/>
      <c r="L31" s="312"/>
      <c r="M31" s="312"/>
    </row>
    <row r="32" spans="1:13" x14ac:dyDescent="0.25">
      <c r="A32" s="312" t="s">
        <v>403</v>
      </c>
      <c r="B32" s="312"/>
      <c r="C32" s="312"/>
      <c r="D32" s="312"/>
      <c r="E32" s="312"/>
      <c r="F32" s="312"/>
      <c r="G32" s="312"/>
      <c r="H32" s="312"/>
      <c r="I32" s="312"/>
      <c r="J32" s="312"/>
      <c r="K32" s="312"/>
      <c r="L32" s="312"/>
      <c r="M32" s="312"/>
    </row>
  </sheetData>
  <mergeCells count="16">
    <mergeCell ref="A32:M32"/>
    <mergeCell ref="A1:M1"/>
    <mergeCell ref="B5:F5"/>
    <mergeCell ref="G5:J5"/>
    <mergeCell ref="D6:F6"/>
    <mergeCell ref="I6:J6"/>
    <mergeCell ref="A4:M4"/>
    <mergeCell ref="K5:M5"/>
    <mergeCell ref="A26:H26"/>
    <mergeCell ref="A27:M27"/>
    <mergeCell ref="A2:M2"/>
    <mergeCell ref="A31:M31"/>
    <mergeCell ref="A30:M30"/>
    <mergeCell ref="L6:M6"/>
    <mergeCell ref="A28:M28"/>
    <mergeCell ref="A29:M29"/>
  </mergeCells>
  <pageMargins left="0.7" right="0.7" top="0.78740157499999996" bottom="0.78740157499999996" header="0.3" footer="0.3"/>
  <pageSetup paperSize="9" scale="53"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8">
    <tabColor rgb="FFFFC000"/>
    <pageSetUpPr fitToPage="1"/>
  </sheetPr>
  <dimension ref="A1:G25"/>
  <sheetViews>
    <sheetView workbookViewId="0">
      <selection activeCell="K13" sqref="K13"/>
    </sheetView>
  </sheetViews>
  <sheetFormatPr baseColWidth="10" defaultRowHeight="15" x14ac:dyDescent="0.25"/>
  <cols>
    <col min="1" max="2" width="14.28515625" customWidth="1"/>
    <col min="3" max="3" width="15.42578125" customWidth="1"/>
    <col min="4" max="4" width="16" customWidth="1"/>
    <col min="5" max="5" width="20.7109375" customWidth="1"/>
    <col min="6" max="6" width="26" customWidth="1"/>
    <col min="7" max="7" width="17.85546875" customWidth="1"/>
  </cols>
  <sheetData>
    <row r="1" spans="1:7" x14ac:dyDescent="0.25">
      <c r="A1" s="305" t="s">
        <v>331</v>
      </c>
      <c r="B1" s="305"/>
      <c r="C1" s="303"/>
      <c r="D1" s="303"/>
      <c r="E1" s="303"/>
      <c r="F1" s="303"/>
      <c r="G1" s="303"/>
    </row>
    <row r="2" spans="1:7" x14ac:dyDescent="0.25">
      <c r="A2" s="307" t="s">
        <v>165</v>
      </c>
      <c r="B2" s="307"/>
      <c r="C2" s="303"/>
    </row>
    <row r="3" spans="1:7" x14ac:dyDescent="0.25">
      <c r="A3" s="25"/>
      <c r="B3" s="211"/>
      <c r="C3" s="16"/>
    </row>
    <row r="4" spans="1:7" x14ac:dyDescent="0.25">
      <c r="A4" s="306" t="s">
        <v>201</v>
      </c>
      <c r="B4" s="306"/>
      <c r="C4" s="303"/>
      <c r="D4" s="303"/>
      <c r="E4" s="303"/>
      <c r="F4" s="303"/>
      <c r="G4" s="303"/>
    </row>
    <row r="5" spans="1:7" x14ac:dyDescent="0.25">
      <c r="B5" s="14" t="s">
        <v>344</v>
      </c>
      <c r="C5" s="15" t="s">
        <v>20</v>
      </c>
      <c r="D5" t="s">
        <v>21</v>
      </c>
      <c r="E5" s="16" t="s">
        <v>24</v>
      </c>
      <c r="F5" s="16" t="s">
        <v>284</v>
      </c>
      <c r="G5" s="16" t="s">
        <v>25</v>
      </c>
    </row>
    <row r="6" spans="1:7" x14ac:dyDescent="0.25">
      <c r="A6" s="4">
        <v>2005</v>
      </c>
      <c r="B6" s="84">
        <v>1</v>
      </c>
      <c r="C6" s="4">
        <v>2</v>
      </c>
      <c r="D6" s="9">
        <v>0</v>
      </c>
      <c r="E6" s="56">
        <v>0</v>
      </c>
      <c r="F6" s="56">
        <v>0</v>
      </c>
      <c r="G6" s="56">
        <v>0</v>
      </c>
    </row>
    <row r="7" spans="1:7" x14ac:dyDescent="0.25">
      <c r="A7" s="15">
        <v>2006</v>
      </c>
      <c r="B7" s="54">
        <v>1</v>
      </c>
      <c r="C7" s="15">
        <v>2</v>
      </c>
      <c r="D7" s="55">
        <v>0</v>
      </c>
      <c r="E7" s="57">
        <v>0</v>
      </c>
      <c r="F7" s="57">
        <v>0</v>
      </c>
      <c r="G7" s="57">
        <v>0</v>
      </c>
    </row>
    <row r="8" spans="1:7" x14ac:dyDescent="0.25">
      <c r="A8" s="15">
        <v>2007</v>
      </c>
      <c r="B8" s="54">
        <v>1</v>
      </c>
      <c r="C8" s="15">
        <v>2</v>
      </c>
      <c r="D8" s="55">
        <v>0</v>
      </c>
      <c r="E8" s="57">
        <v>0</v>
      </c>
      <c r="F8" s="57">
        <v>0</v>
      </c>
      <c r="G8" s="57">
        <v>0</v>
      </c>
    </row>
    <row r="9" spans="1:7" x14ac:dyDescent="0.25">
      <c r="A9" s="53">
        <v>2008</v>
      </c>
      <c r="B9" s="201">
        <v>1</v>
      </c>
      <c r="C9" s="54">
        <v>2</v>
      </c>
      <c r="D9" s="55">
        <v>0</v>
      </c>
      <c r="E9" s="58">
        <v>0</v>
      </c>
      <c r="F9" s="58">
        <v>0</v>
      </c>
      <c r="G9" s="58">
        <v>0</v>
      </c>
    </row>
    <row r="10" spans="1:7" x14ac:dyDescent="0.25">
      <c r="A10" s="3">
        <v>2009</v>
      </c>
      <c r="B10" s="101">
        <v>1</v>
      </c>
      <c r="C10" s="54">
        <v>2</v>
      </c>
      <c r="D10" s="55">
        <v>0</v>
      </c>
      <c r="E10" s="8">
        <v>0</v>
      </c>
      <c r="F10">
        <v>1</v>
      </c>
      <c r="G10" s="58">
        <v>0</v>
      </c>
    </row>
    <row r="11" spans="1:7" x14ac:dyDescent="0.25">
      <c r="A11" s="3">
        <v>2010</v>
      </c>
      <c r="B11" s="101">
        <v>2</v>
      </c>
      <c r="C11" s="54">
        <v>4</v>
      </c>
      <c r="D11" s="54">
        <v>7</v>
      </c>
      <c r="E11">
        <v>1</v>
      </c>
      <c r="F11">
        <v>1</v>
      </c>
      <c r="G11">
        <v>1</v>
      </c>
    </row>
    <row r="12" spans="1:7" x14ac:dyDescent="0.25">
      <c r="A12" s="3">
        <v>2011</v>
      </c>
      <c r="B12" s="101">
        <v>2</v>
      </c>
      <c r="C12" s="54">
        <v>4</v>
      </c>
      <c r="D12" s="54">
        <v>7</v>
      </c>
      <c r="E12">
        <v>1</v>
      </c>
      <c r="F12">
        <v>1</v>
      </c>
      <c r="G12">
        <v>1</v>
      </c>
    </row>
    <row r="13" spans="1:7" x14ac:dyDescent="0.25">
      <c r="A13" s="3">
        <v>2012</v>
      </c>
      <c r="B13" s="101">
        <v>2</v>
      </c>
      <c r="C13" s="54">
        <v>4</v>
      </c>
      <c r="D13" s="54">
        <v>7</v>
      </c>
      <c r="E13">
        <v>1</v>
      </c>
      <c r="F13">
        <v>1</v>
      </c>
      <c r="G13">
        <v>1</v>
      </c>
    </row>
    <row r="14" spans="1:7" x14ac:dyDescent="0.25">
      <c r="A14" s="3">
        <v>2013</v>
      </c>
      <c r="B14" s="101">
        <v>2</v>
      </c>
      <c r="C14" s="54">
        <v>4</v>
      </c>
      <c r="D14" s="54">
        <v>14</v>
      </c>
      <c r="E14">
        <v>1</v>
      </c>
      <c r="F14">
        <v>1</v>
      </c>
      <c r="G14">
        <v>1</v>
      </c>
    </row>
    <row r="15" spans="1:7" x14ac:dyDescent="0.25">
      <c r="A15" s="3">
        <v>2014</v>
      </c>
      <c r="B15" s="101">
        <v>2</v>
      </c>
      <c r="C15" s="54">
        <v>4</v>
      </c>
      <c r="D15" s="54">
        <v>14</v>
      </c>
      <c r="E15">
        <v>1</v>
      </c>
      <c r="F15">
        <v>1</v>
      </c>
      <c r="G15">
        <v>1</v>
      </c>
    </row>
    <row r="16" spans="1:7" x14ac:dyDescent="0.25">
      <c r="A16" s="3">
        <v>2015</v>
      </c>
      <c r="B16" s="101">
        <v>2</v>
      </c>
      <c r="C16" s="54">
        <v>4</v>
      </c>
      <c r="D16" s="54">
        <v>14</v>
      </c>
      <c r="E16">
        <v>1</v>
      </c>
      <c r="F16">
        <v>1</v>
      </c>
      <c r="G16">
        <v>1</v>
      </c>
    </row>
    <row r="17" spans="1:7" x14ac:dyDescent="0.25">
      <c r="A17" s="3">
        <v>2016</v>
      </c>
      <c r="B17" s="101">
        <v>2</v>
      </c>
      <c r="C17" s="54">
        <v>4</v>
      </c>
      <c r="D17" s="54">
        <v>14</v>
      </c>
      <c r="E17">
        <v>1</v>
      </c>
      <c r="F17">
        <v>1</v>
      </c>
      <c r="G17">
        <v>1</v>
      </c>
    </row>
    <row r="18" spans="1:7" x14ac:dyDescent="0.25">
      <c r="A18" s="3">
        <v>2017</v>
      </c>
      <c r="B18" s="101">
        <v>3</v>
      </c>
      <c r="C18" s="54">
        <v>6</v>
      </c>
      <c r="D18" s="54">
        <v>17</v>
      </c>
      <c r="E18">
        <v>1</v>
      </c>
      <c r="F18">
        <v>1</v>
      </c>
      <c r="G18">
        <v>1</v>
      </c>
    </row>
    <row r="19" spans="1:7" x14ac:dyDescent="0.25">
      <c r="A19" s="101">
        <v>2018</v>
      </c>
      <c r="B19" s="101">
        <v>2</v>
      </c>
      <c r="C19" s="54">
        <v>4</v>
      </c>
      <c r="D19" s="54">
        <v>17</v>
      </c>
      <c r="E19" s="14">
        <v>1</v>
      </c>
      <c r="F19" s="14">
        <v>1</v>
      </c>
      <c r="G19">
        <v>1</v>
      </c>
    </row>
    <row r="20" spans="1:7" x14ac:dyDescent="0.25">
      <c r="A20" s="101">
        <v>2019</v>
      </c>
      <c r="B20" s="101">
        <v>3</v>
      </c>
      <c r="C20" s="54">
        <v>4</v>
      </c>
      <c r="D20" s="54">
        <v>17</v>
      </c>
      <c r="E20" s="14">
        <v>1</v>
      </c>
      <c r="F20" s="14">
        <v>1</v>
      </c>
      <c r="G20" s="14">
        <v>1</v>
      </c>
    </row>
    <row r="21" spans="1:7" x14ac:dyDescent="0.25">
      <c r="A21" s="101">
        <v>2020</v>
      </c>
      <c r="B21" s="101">
        <v>3</v>
      </c>
      <c r="C21" s="54">
        <v>4</v>
      </c>
      <c r="D21" s="54">
        <v>15</v>
      </c>
      <c r="E21" s="14">
        <v>1</v>
      </c>
      <c r="F21" s="14">
        <v>1</v>
      </c>
      <c r="G21" s="14">
        <v>1</v>
      </c>
    </row>
    <row r="22" spans="1:7" x14ac:dyDescent="0.25">
      <c r="A22" s="101">
        <v>2021</v>
      </c>
      <c r="B22" s="101">
        <v>3</v>
      </c>
      <c r="C22" s="54">
        <v>4</v>
      </c>
      <c r="D22" s="54">
        <v>15</v>
      </c>
      <c r="E22" s="14">
        <v>1</v>
      </c>
      <c r="F22" s="14">
        <v>1</v>
      </c>
      <c r="G22" s="14">
        <v>1</v>
      </c>
    </row>
    <row r="23" spans="1:7" x14ac:dyDescent="0.25">
      <c r="A23" s="101"/>
      <c r="B23" s="14"/>
      <c r="C23" s="14"/>
      <c r="D23" s="14"/>
      <c r="E23" s="14"/>
      <c r="F23" s="14"/>
      <c r="G23" s="14"/>
    </row>
    <row r="24" spans="1:7" x14ac:dyDescent="0.25">
      <c r="A24" s="321" t="s">
        <v>6</v>
      </c>
      <c r="B24" s="321"/>
      <c r="C24" s="312"/>
      <c r="D24" s="312"/>
      <c r="E24" s="312"/>
      <c r="F24" s="312"/>
      <c r="G24" s="312"/>
    </row>
    <row r="25" spans="1:7" x14ac:dyDescent="0.25">
      <c r="A25" s="304" t="s">
        <v>324</v>
      </c>
      <c r="B25" s="304"/>
      <c r="C25" s="304"/>
      <c r="D25" s="312"/>
      <c r="E25" s="312"/>
      <c r="F25" s="312"/>
      <c r="G25" s="312"/>
    </row>
  </sheetData>
  <mergeCells count="5">
    <mergeCell ref="A2:C2"/>
    <mergeCell ref="A4:G4"/>
    <mergeCell ref="A1:G1"/>
    <mergeCell ref="A25:G25"/>
    <mergeCell ref="A24:G24"/>
  </mergeCells>
  <pageMargins left="0.7" right="0.7" top="0.78740157499999996" bottom="0.78740157499999996"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9" tint="0.79998168889431442"/>
    <pageSetUpPr fitToPage="1"/>
  </sheetPr>
  <dimension ref="A1:C30"/>
  <sheetViews>
    <sheetView zoomScale="85" zoomScaleNormal="85" workbookViewId="0">
      <selection activeCell="A46" sqref="A46"/>
    </sheetView>
  </sheetViews>
  <sheetFormatPr baseColWidth="10" defaultColWidth="11.5703125" defaultRowHeight="15" x14ac:dyDescent="0.25"/>
  <cols>
    <col min="1" max="1" width="41.140625" style="24" customWidth="1"/>
    <col min="2" max="2" width="13.85546875" style="24" customWidth="1"/>
    <col min="3" max="3" width="28.42578125" style="24" customWidth="1"/>
    <col min="4" max="16384" width="11.5703125" style="24"/>
  </cols>
  <sheetData>
    <row r="1" spans="1:3" x14ac:dyDescent="0.25">
      <c r="A1" s="305" t="s">
        <v>217</v>
      </c>
      <c r="B1" s="305"/>
      <c r="C1" s="303"/>
    </row>
    <row r="2" spans="1:3" x14ac:dyDescent="0.25">
      <c r="A2" s="308" t="s">
        <v>395</v>
      </c>
      <c r="B2" s="308"/>
    </row>
    <row r="3" spans="1:3" x14ac:dyDescent="0.25">
      <c r="A3" s="97"/>
    </row>
    <row r="4" spans="1:3" x14ac:dyDescent="0.25">
      <c r="A4" s="306" t="s">
        <v>4</v>
      </c>
      <c r="B4" s="307"/>
      <c r="C4" s="303"/>
    </row>
    <row r="5" spans="1:3" ht="28.9" customHeight="1" x14ac:dyDescent="0.25">
      <c r="A5" s="100"/>
      <c r="B5" s="52" t="s">
        <v>216</v>
      </c>
      <c r="C5" s="166" t="s">
        <v>194</v>
      </c>
    </row>
    <row r="6" spans="1:3" ht="13.9" customHeight="1" x14ac:dyDescent="0.25">
      <c r="A6" s="167" t="s">
        <v>5</v>
      </c>
      <c r="B6" s="168">
        <v>527</v>
      </c>
      <c r="C6" s="263">
        <f>40+75</f>
        <v>115</v>
      </c>
    </row>
    <row r="7" spans="1:3" x14ac:dyDescent="0.25">
      <c r="A7" s="98" t="s">
        <v>2</v>
      </c>
      <c r="B7" s="234">
        <v>27</v>
      </c>
      <c r="C7" s="235">
        <v>5</v>
      </c>
    </row>
    <row r="8" spans="1:3" x14ac:dyDescent="0.25">
      <c r="A8" s="98" t="s">
        <v>173</v>
      </c>
      <c r="B8" s="234">
        <v>15</v>
      </c>
      <c r="C8" s="235">
        <v>4</v>
      </c>
    </row>
    <row r="9" spans="1:3" x14ac:dyDescent="0.25">
      <c r="A9" s="63" t="s">
        <v>1</v>
      </c>
      <c r="B9" s="236">
        <v>124</v>
      </c>
      <c r="C9" s="235">
        <v>40</v>
      </c>
    </row>
    <row r="10" spans="1:3" x14ac:dyDescent="0.25">
      <c r="A10" s="99" t="s">
        <v>174</v>
      </c>
      <c r="B10" s="236">
        <v>5</v>
      </c>
      <c r="C10" s="235">
        <v>5</v>
      </c>
    </row>
    <row r="11" spans="1:3" x14ac:dyDescent="0.25">
      <c r="A11" s="99" t="s">
        <v>175</v>
      </c>
      <c r="B11" s="236">
        <v>7</v>
      </c>
      <c r="C11" s="235">
        <v>2</v>
      </c>
    </row>
    <row r="12" spans="1:3" x14ac:dyDescent="0.25">
      <c r="A12" s="99" t="s">
        <v>176</v>
      </c>
      <c r="B12" s="236">
        <v>14</v>
      </c>
      <c r="C12" s="235">
        <v>0</v>
      </c>
    </row>
    <row r="13" spans="1:3" x14ac:dyDescent="0.25">
      <c r="A13" s="99" t="s">
        <v>177</v>
      </c>
      <c r="B13" s="236">
        <v>4</v>
      </c>
      <c r="C13" s="235">
        <v>0</v>
      </c>
    </row>
    <row r="14" spans="1:3" x14ac:dyDescent="0.25">
      <c r="A14" s="99" t="s">
        <v>169</v>
      </c>
      <c r="B14" s="236">
        <v>17</v>
      </c>
      <c r="C14" s="235">
        <v>2</v>
      </c>
    </row>
    <row r="15" spans="1:3" x14ac:dyDescent="0.25">
      <c r="A15" s="99" t="s">
        <v>280</v>
      </c>
      <c r="B15" s="236">
        <v>8</v>
      </c>
      <c r="C15" s="235">
        <v>0</v>
      </c>
    </row>
    <row r="16" spans="1:3" x14ac:dyDescent="0.25">
      <c r="A16" s="99" t="s">
        <v>178</v>
      </c>
      <c r="B16" s="236">
        <v>4</v>
      </c>
      <c r="C16" s="235">
        <v>0</v>
      </c>
    </row>
    <row r="17" spans="1:3" x14ac:dyDescent="0.25">
      <c r="A17" s="99" t="s">
        <v>179</v>
      </c>
      <c r="B17" s="236">
        <v>23</v>
      </c>
      <c r="C17" s="235">
        <v>1</v>
      </c>
    </row>
    <row r="18" spans="1:3" x14ac:dyDescent="0.25">
      <c r="A18" s="99" t="s">
        <v>180</v>
      </c>
      <c r="B18" s="236">
        <v>35</v>
      </c>
      <c r="C18" s="235">
        <v>5</v>
      </c>
    </row>
    <row r="19" spans="1:3" x14ac:dyDescent="0.25">
      <c r="A19" s="99" t="s">
        <v>181</v>
      </c>
      <c r="B19" s="236">
        <v>7</v>
      </c>
      <c r="C19" s="235">
        <v>4</v>
      </c>
    </row>
    <row r="20" spans="1:3" x14ac:dyDescent="0.25">
      <c r="A20" s="99" t="s">
        <v>363</v>
      </c>
      <c r="B20" s="236">
        <v>38</v>
      </c>
      <c r="C20" s="235">
        <v>0</v>
      </c>
    </row>
    <row r="21" spans="1:3" x14ac:dyDescent="0.25">
      <c r="A21" s="98" t="s">
        <v>167</v>
      </c>
      <c r="B21" s="236">
        <v>93</v>
      </c>
      <c r="C21" s="235">
        <v>22</v>
      </c>
    </row>
    <row r="22" spans="1:3" x14ac:dyDescent="0.25">
      <c r="A22" s="98" t="s">
        <v>361</v>
      </c>
      <c r="B22" s="236">
        <v>23</v>
      </c>
      <c r="C22" s="235">
        <v>1</v>
      </c>
    </row>
    <row r="23" spans="1:3" x14ac:dyDescent="0.25">
      <c r="A23" s="262" t="s">
        <v>362</v>
      </c>
      <c r="B23">
        <v>22</v>
      </c>
      <c r="C23" s="235">
        <v>1</v>
      </c>
    </row>
    <row r="24" spans="1:3" ht="14.45" customHeight="1" x14ac:dyDescent="0.25">
      <c r="A24" s="98" t="s">
        <v>3</v>
      </c>
      <c r="B24" s="236">
        <v>61</v>
      </c>
      <c r="C24" s="235">
        <v>23</v>
      </c>
    </row>
    <row r="25" spans="1:3" x14ac:dyDescent="0.25">
      <c r="A25" s="198"/>
      <c r="B25" s="198"/>
      <c r="C25" s="198"/>
    </row>
    <row r="26" spans="1:3" x14ac:dyDescent="0.25">
      <c r="A26" s="309" t="s">
        <v>6</v>
      </c>
      <c r="B26" s="307"/>
    </row>
    <row r="27" spans="1:3" ht="49.15" customHeight="1" x14ac:dyDescent="0.25">
      <c r="A27" s="310" t="s">
        <v>221</v>
      </c>
      <c r="B27" s="311"/>
      <c r="C27" s="312"/>
    </row>
    <row r="28" spans="1:3" ht="46.9" customHeight="1" x14ac:dyDescent="0.25">
      <c r="A28" s="304" t="s">
        <v>222</v>
      </c>
      <c r="B28" s="304"/>
      <c r="C28" s="304"/>
    </row>
    <row r="29" spans="1:3" ht="27" customHeight="1" x14ac:dyDescent="0.25">
      <c r="A29" s="304" t="s">
        <v>396</v>
      </c>
      <c r="B29" s="304"/>
      <c r="C29" s="304"/>
    </row>
    <row r="30" spans="1:3" x14ac:dyDescent="0.25">
      <c r="A30" s="224"/>
    </row>
  </sheetData>
  <mergeCells count="7">
    <mergeCell ref="A29:C29"/>
    <mergeCell ref="A1:C1"/>
    <mergeCell ref="A28:C28"/>
    <mergeCell ref="A4:C4"/>
    <mergeCell ref="A2:B2"/>
    <mergeCell ref="A26:B26"/>
    <mergeCell ref="A27:C27"/>
  </mergeCell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7">
    <tabColor rgb="FFFFC000"/>
    <pageSetUpPr fitToPage="1"/>
  </sheetPr>
  <dimension ref="A1:F20"/>
  <sheetViews>
    <sheetView workbookViewId="0">
      <selection activeCell="K8" sqref="K8"/>
    </sheetView>
  </sheetViews>
  <sheetFormatPr baseColWidth="10" defaultRowHeight="15" x14ac:dyDescent="0.25"/>
  <cols>
    <col min="1" max="1" width="7.42578125" customWidth="1"/>
    <col min="2" max="2" width="20.7109375" customWidth="1"/>
    <col min="3" max="3" width="26.85546875" customWidth="1"/>
  </cols>
  <sheetData>
    <row r="1" spans="1:6" ht="15" customHeight="1" x14ac:dyDescent="0.25">
      <c r="A1" s="322" t="s">
        <v>332</v>
      </c>
      <c r="B1" s="301"/>
      <c r="C1" s="303"/>
      <c r="D1" s="303"/>
      <c r="E1" s="303"/>
      <c r="F1" s="303"/>
    </row>
    <row r="2" spans="1:6" x14ac:dyDescent="0.25">
      <c r="A2" t="s">
        <v>172</v>
      </c>
    </row>
    <row r="3" spans="1:6" x14ac:dyDescent="0.25">
      <c r="A3" s="306" t="s">
        <v>202</v>
      </c>
      <c r="B3" s="303"/>
      <c r="C3" s="303"/>
      <c r="D3" s="303"/>
      <c r="E3" s="303"/>
      <c r="F3" s="303"/>
    </row>
    <row r="4" spans="1:6" x14ac:dyDescent="0.25">
      <c r="B4" s="195" t="s">
        <v>297</v>
      </c>
      <c r="C4" s="195" t="s">
        <v>299</v>
      </c>
      <c r="D4" s="60" t="s">
        <v>301</v>
      </c>
      <c r="E4" s="60" t="s">
        <v>300</v>
      </c>
      <c r="F4" s="60" t="s">
        <v>298</v>
      </c>
    </row>
    <row r="5" spans="1:6" x14ac:dyDescent="0.25">
      <c r="A5" s="66">
        <v>2010</v>
      </c>
      <c r="B5" s="71">
        <v>673</v>
      </c>
      <c r="C5" s="71">
        <v>3319</v>
      </c>
      <c r="D5" s="200" t="s">
        <v>7</v>
      </c>
      <c r="E5" s="200" t="s">
        <v>7</v>
      </c>
      <c r="F5" s="200" t="s">
        <v>7</v>
      </c>
    </row>
    <row r="6" spans="1:6" x14ac:dyDescent="0.25">
      <c r="A6" s="67">
        <v>2011</v>
      </c>
      <c r="B6" s="68">
        <v>928</v>
      </c>
      <c r="C6" s="68">
        <v>3601</v>
      </c>
      <c r="D6" s="201" t="s">
        <v>7</v>
      </c>
      <c r="E6" s="201" t="s">
        <v>7</v>
      </c>
      <c r="F6" s="201" t="s">
        <v>7</v>
      </c>
    </row>
    <row r="7" spans="1:6" x14ac:dyDescent="0.25">
      <c r="A7" s="67">
        <v>2012</v>
      </c>
      <c r="B7" s="68">
        <v>999</v>
      </c>
      <c r="C7" s="68">
        <v>3746</v>
      </c>
      <c r="D7" s="201" t="s">
        <v>7</v>
      </c>
      <c r="E7" s="201" t="s">
        <v>7</v>
      </c>
      <c r="F7" s="201" t="s">
        <v>7</v>
      </c>
    </row>
    <row r="8" spans="1:6" x14ac:dyDescent="0.25">
      <c r="A8" s="67">
        <v>2013</v>
      </c>
      <c r="B8" s="68">
        <v>1393</v>
      </c>
      <c r="C8" s="68">
        <v>4178</v>
      </c>
      <c r="D8" s="14">
        <v>1440</v>
      </c>
      <c r="E8" s="14">
        <v>3139</v>
      </c>
      <c r="F8" s="14">
        <v>663</v>
      </c>
    </row>
    <row r="9" spans="1:6" x14ac:dyDescent="0.25">
      <c r="A9" s="67">
        <v>2014</v>
      </c>
      <c r="B9" s="68">
        <v>1474</v>
      </c>
      <c r="C9" s="68">
        <v>4123</v>
      </c>
      <c r="D9" s="14">
        <v>1336</v>
      </c>
      <c r="E9" s="14">
        <v>2490</v>
      </c>
      <c r="F9" s="14">
        <v>661</v>
      </c>
    </row>
    <row r="10" spans="1:6" x14ac:dyDescent="0.25">
      <c r="A10" s="67">
        <v>2015</v>
      </c>
      <c r="B10" s="68">
        <v>1573</v>
      </c>
      <c r="C10" s="68">
        <v>3997</v>
      </c>
      <c r="D10" s="14">
        <v>933</v>
      </c>
      <c r="E10" s="14">
        <v>2482</v>
      </c>
      <c r="F10" s="14">
        <v>736</v>
      </c>
    </row>
    <row r="11" spans="1:6" x14ac:dyDescent="0.25">
      <c r="A11" s="67">
        <v>2016</v>
      </c>
      <c r="B11" s="68">
        <v>1656</v>
      </c>
      <c r="C11" s="68">
        <v>4061</v>
      </c>
      <c r="D11" s="14">
        <v>693</v>
      </c>
      <c r="E11" s="14">
        <v>2669</v>
      </c>
      <c r="F11" s="14">
        <v>868</v>
      </c>
    </row>
    <row r="12" spans="1:6" x14ac:dyDescent="0.25">
      <c r="A12" s="67">
        <v>2017</v>
      </c>
      <c r="B12" s="68">
        <v>1458</v>
      </c>
      <c r="C12" s="68">
        <v>3496</v>
      </c>
      <c r="D12" s="14">
        <v>552</v>
      </c>
      <c r="E12" s="14">
        <v>3138</v>
      </c>
      <c r="F12" s="14">
        <v>818</v>
      </c>
    </row>
    <row r="13" spans="1:6" x14ac:dyDescent="0.25">
      <c r="A13" s="67">
        <v>2018</v>
      </c>
      <c r="B13" s="68">
        <v>1571</v>
      </c>
      <c r="C13" s="68">
        <v>3450</v>
      </c>
      <c r="D13" s="14">
        <v>638</v>
      </c>
      <c r="E13" s="14">
        <v>2881</v>
      </c>
      <c r="F13" s="14">
        <v>829</v>
      </c>
    </row>
    <row r="14" spans="1:6" x14ac:dyDescent="0.25">
      <c r="A14" s="67">
        <v>2019</v>
      </c>
      <c r="B14" s="68">
        <v>1758</v>
      </c>
      <c r="C14" s="68">
        <v>3353</v>
      </c>
      <c r="D14" s="14">
        <v>923</v>
      </c>
      <c r="E14" s="14">
        <v>3720</v>
      </c>
      <c r="F14" s="14">
        <v>844</v>
      </c>
    </row>
    <row r="15" spans="1:6" x14ac:dyDescent="0.25">
      <c r="A15" s="67">
        <v>2020</v>
      </c>
      <c r="B15" s="68">
        <v>3451</v>
      </c>
      <c r="C15" s="68">
        <v>3729</v>
      </c>
      <c r="D15" s="14">
        <v>1702</v>
      </c>
      <c r="E15" s="14">
        <v>4093</v>
      </c>
      <c r="F15" s="14">
        <v>877</v>
      </c>
    </row>
    <row r="16" spans="1:6" x14ac:dyDescent="0.25">
      <c r="A16" s="67"/>
      <c r="B16" s="68"/>
      <c r="C16" s="68"/>
      <c r="D16" s="14"/>
      <c r="E16" s="14"/>
      <c r="F16" s="14"/>
    </row>
    <row r="17" spans="1:6" x14ac:dyDescent="0.25">
      <c r="A17" s="305" t="s">
        <v>6</v>
      </c>
      <c r="B17" s="303"/>
      <c r="C17" s="303"/>
    </row>
    <row r="18" spans="1:6" ht="46.9" customHeight="1" x14ac:dyDescent="0.25">
      <c r="A18" s="301" t="s">
        <v>392</v>
      </c>
      <c r="B18" s="301"/>
      <c r="C18" s="301"/>
      <c r="D18" s="301"/>
      <c r="E18" s="301"/>
      <c r="F18" s="301"/>
    </row>
    <row r="19" spans="1:6" ht="56.45" customHeight="1" x14ac:dyDescent="0.25">
      <c r="A19" s="301" t="s">
        <v>405</v>
      </c>
      <c r="B19" s="301"/>
      <c r="C19" s="301"/>
      <c r="D19" s="301"/>
      <c r="E19" s="301"/>
      <c r="F19" s="301"/>
    </row>
    <row r="20" spans="1:6" x14ac:dyDescent="0.25">
      <c r="A20" s="303" t="s">
        <v>402</v>
      </c>
      <c r="B20" s="303"/>
      <c r="C20" s="303"/>
      <c r="D20" s="303"/>
      <c r="E20" s="303"/>
      <c r="F20" s="303"/>
    </row>
  </sheetData>
  <mergeCells count="6">
    <mergeCell ref="A20:F20"/>
    <mergeCell ref="A1:F1"/>
    <mergeCell ref="A3:F3"/>
    <mergeCell ref="A17:C17"/>
    <mergeCell ref="A18:F18"/>
    <mergeCell ref="A19:F19"/>
  </mergeCells>
  <pageMargins left="0.7" right="0.7" top="0.78740157499999996" bottom="0.78740157499999996" header="0.3" footer="0.3"/>
  <pageSetup paperSize="9" scale="97"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9">
    <tabColor rgb="FFFFC000"/>
    <pageSetUpPr fitToPage="1"/>
  </sheetPr>
  <dimension ref="A1:M17"/>
  <sheetViews>
    <sheetView zoomScale="85" zoomScaleNormal="85" workbookViewId="0">
      <selection activeCell="Q10" sqref="Q10"/>
    </sheetView>
  </sheetViews>
  <sheetFormatPr baseColWidth="10" defaultRowHeight="15" x14ac:dyDescent="0.25"/>
  <cols>
    <col min="1" max="1" width="7.42578125" customWidth="1"/>
    <col min="2" max="2" width="6.5703125" customWidth="1"/>
    <col min="3" max="3" width="20.42578125" customWidth="1"/>
    <col min="4" max="4" width="14.7109375" customWidth="1"/>
    <col min="5" max="5" width="11" customWidth="1"/>
    <col min="6" max="6" width="14.7109375" customWidth="1"/>
    <col min="7" max="7" width="14.28515625" style="190" customWidth="1"/>
    <col min="8" max="8" width="14.28515625" style="284" customWidth="1"/>
    <col min="9" max="9" width="14.28515625" style="282" customWidth="1"/>
    <col min="10" max="10" width="14.85546875" style="190" customWidth="1"/>
    <col min="11" max="11" width="16.28515625" style="190" customWidth="1"/>
    <col min="12" max="12" width="12.85546875" style="190" customWidth="1"/>
    <col min="13" max="13" width="11.28515625" style="190" customWidth="1"/>
  </cols>
  <sheetData>
    <row r="1" spans="1:13" ht="18.600000000000001" customHeight="1" x14ac:dyDescent="0.25">
      <c r="A1" s="322" t="s">
        <v>333</v>
      </c>
      <c r="B1" s="322"/>
      <c r="C1" s="322"/>
      <c r="D1" s="322"/>
      <c r="E1" s="322"/>
      <c r="F1" s="322"/>
      <c r="G1" s="301"/>
      <c r="H1" s="301"/>
      <c r="I1" s="301"/>
      <c r="J1" s="301"/>
      <c r="K1" s="301"/>
      <c r="L1" s="301"/>
      <c r="M1" s="301"/>
    </row>
    <row r="2" spans="1:13" x14ac:dyDescent="0.25">
      <c r="A2" t="s">
        <v>166</v>
      </c>
    </row>
    <row r="3" spans="1:13" x14ac:dyDescent="0.25">
      <c r="A3" s="306" t="s">
        <v>214</v>
      </c>
      <c r="B3" s="306"/>
      <c r="C3" s="306"/>
      <c r="D3" s="306"/>
      <c r="E3" s="306"/>
      <c r="F3" s="306"/>
      <c r="G3" s="303"/>
      <c r="H3" s="303"/>
      <c r="I3" s="303"/>
      <c r="J3" s="303"/>
      <c r="K3" s="303"/>
      <c r="L3" s="303"/>
      <c r="M3" s="303"/>
    </row>
    <row r="4" spans="1:13" ht="60" x14ac:dyDescent="0.25">
      <c r="B4" s="28" t="s">
        <v>5</v>
      </c>
      <c r="C4" s="191" t="s">
        <v>321</v>
      </c>
      <c r="D4" s="191" t="s">
        <v>306</v>
      </c>
      <c r="E4" s="191" t="s">
        <v>307</v>
      </c>
      <c r="F4" s="191" t="s">
        <v>309</v>
      </c>
      <c r="G4" s="250" t="s">
        <v>310</v>
      </c>
      <c r="H4" s="250" t="s">
        <v>391</v>
      </c>
      <c r="I4" s="250" t="s">
        <v>355</v>
      </c>
      <c r="J4" s="250" t="s">
        <v>312</v>
      </c>
      <c r="K4" s="192" t="s">
        <v>313</v>
      </c>
      <c r="L4" s="192" t="s">
        <v>316</v>
      </c>
      <c r="M4" s="191" t="s">
        <v>319</v>
      </c>
    </row>
    <row r="5" spans="1:13" x14ac:dyDescent="0.25">
      <c r="A5" s="66">
        <v>2013</v>
      </c>
      <c r="B5" s="66">
        <v>1656</v>
      </c>
      <c r="C5" s="66">
        <v>115</v>
      </c>
      <c r="D5" s="66">
        <v>29</v>
      </c>
      <c r="E5" s="66">
        <v>44</v>
      </c>
      <c r="F5" s="66">
        <v>146</v>
      </c>
      <c r="G5" s="193">
        <v>253</v>
      </c>
      <c r="H5" s="291">
        <v>0</v>
      </c>
      <c r="I5" s="291">
        <v>0</v>
      </c>
      <c r="J5" s="194">
        <v>140</v>
      </c>
      <c r="K5" s="194">
        <v>736</v>
      </c>
      <c r="L5" s="194">
        <v>171</v>
      </c>
      <c r="M5" s="194">
        <v>22</v>
      </c>
    </row>
    <row r="6" spans="1:13" x14ac:dyDescent="0.25">
      <c r="A6" s="67">
        <v>2014</v>
      </c>
      <c r="B6" s="67">
        <v>1590</v>
      </c>
      <c r="C6" s="67">
        <v>173</v>
      </c>
      <c r="D6" s="67">
        <v>31</v>
      </c>
      <c r="E6" s="67">
        <v>22</v>
      </c>
      <c r="F6" s="67">
        <v>159</v>
      </c>
      <c r="G6" s="69">
        <v>183</v>
      </c>
      <c r="H6" s="257">
        <v>0</v>
      </c>
      <c r="I6" s="257">
        <v>0</v>
      </c>
      <c r="J6" s="70">
        <v>112</v>
      </c>
      <c r="K6" s="70">
        <v>719</v>
      </c>
      <c r="L6" s="70">
        <v>189</v>
      </c>
      <c r="M6" s="70">
        <v>2</v>
      </c>
    </row>
    <row r="7" spans="1:13" x14ac:dyDescent="0.25">
      <c r="A7" s="67">
        <v>2015</v>
      </c>
      <c r="B7" s="67">
        <v>1379</v>
      </c>
      <c r="C7" s="67">
        <v>117</v>
      </c>
      <c r="D7" s="67">
        <v>32</v>
      </c>
      <c r="E7" s="67">
        <v>24</v>
      </c>
      <c r="F7" s="67">
        <v>141</v>
      </c>
      <c r="G7" s="69">
        <v>84</v>
      </c>
      <c r="H7" s="257">
        <v>0</v>
      </c>
      <c r="I7" s="257">
        <v>0</v>
      </c>
      <c r="J7" s="70">
        <v>95</v>
      </c>
      <c r="K7" s="70">
        <v>682</v>
      </c>
      <c r="L7" s="70">
        <v>199</v>
      </c>
      <c r="M7" s="70">
        <v>5</v>
      </c>
    </row>
    <row r="8" spans="1:13" x14ac:dyDescent="0.25">
      <c r="A8" s="67">
        <v>2016</v>
      </c>
      <c r="B8" s="67">
        <v>1344</v>
      </c>
      <c r="C8" s="67">
        <v>208</v>
      </c>
      <c r="D8" s="67">
        <v>32</v>
      </c>
      <c r="E8" s="67">
        <v>15</v>
      </c>
      <c r="F8" s="67">
        <v>113</v>
      </c>
      <c r="G8" s="69">
        <v>68</v>
      </c>
      <c r="H8" s="257">
        <v>0</v>
      </c>
      <c r="I8" s="257">
        <v>0</v>
      </c>
      <c r="J8" s="70">
        <v>66</v>
      </c>
      <c r="K8" s="70">
        <v>650</v>
      </c>
      <c r="L8" s="70">
        <v>188</v>
      </c>
      <c r="M8" s="70">
        <v>4</v>
      </c>
    </row>
    <row r="9" spans="1:13" x14ac:dyDescent="0.25">
      <c r="A9" s="67">
        <v>2017</v>
      </c>
      <c r="B9" s="67">
        <v>767</v>
      </c>
      <c r="C9" s="67">
        <v>261</v>
      </c>
      <c r="D9" s="67">
        <v>27</v>
      </c>
      <c r="E9" s="67">
        <v>32</v>
      </c>
      <c r="F9" s="67">
        <v>15</v>
      </c>
      <c r="G9" s="69">
        <v>36</v>
      </c>
      <c r="H9" s="257">
        <v>0</v>
      </c>
      <c r="I9" s="257">
        <v>0</v>
      </c>
      <c r="J9" s="70">
        <v>46</v>
      </c>
      <c r="K9" s="70">
        <v>310</v>
      </c>
      <c r="L9" s="70">
        <v>38</v>
      </c>
      <c r="M9" s="70">
        <v>2</v>
      </c>
    </row>
    <row r="10" spans="1:13" x14ac:dyDescent="0.25">
      <c r="A10" s="67">
        <v>2018</v>
      </c>
      <c r="B10" s="67">
        <v>822</v>
      </c>
      <c r="C10" s="226">
        <v>264</v>
      </c>
      <c r="D10" s="226">
        <v>14</v>
      </c>
      <c r="E10" s="226">
        <v>15</v>
      </c>
      <c r="F10" s="226">
        <v>12</v>
      </c>
      <c r="G10" s="69">
        <v>31</v>
      </c>
      <c r="H10" s="257">
        <v>0</v>
      </c>
      <c r="I10" s="257">
        <v>0</v>
      </c>
      <c r="J10" s="69">
        <v>6</v>
      </c>
      <c r="K10" s="69">
        <v>438</v>
      </c>
      <c r="L10" s="69">
        <v>38</v>
      </c>
      <c r="M10" s="69">
        <v>4</v>
      </c>
    </row>
    <row r="11" spans="1:13" x14ac:dyDescent="0.25">
      <c r="A11" s="67">
        <v>2019</v>
      </c>
      <c r="B11" s="67">
        <v>1074</v>
      </c>
      <c r="C11" s="226">
        <v>331</v>
      </c>
      <c r="D11" s="226">
        <v>20</v>
      </c>
      <c r="E11" s="226">
        <v>19</v>
      </c>
      <c r="F11" s="226">
        <v>12</v>
      </c>
      <c r="G11" s="69">
        <v>50</v>
      </c>
      <c r="H11" s="257">
        <v>0</v>
      </c>
      <c r="I11" s="257">
        <v>9</v>
      </c>
      <c r="J11" s="69">
        <v>85</v>
      </c>
      <c r="K11" s="69">
        <v>492</v>
      </c>
      <c r="L11" s="69">
        <v>56</v>
      </c>
      <c r="M11" s="257">
        <v>0</v>
      </c>
    </row>
    <row r="12" spans="1:13" x14ac:dyDescent="0.25">
      <c r="A12" s="67">
        <v>2020</v>
      </c>
      <c r="B12" s="67">
        <v>1489</v>
      </c>
      <c r="C12" s="226">
        <v>419</v>
      </c>
      <c r="D12" s="226">
        <v>17</v>
      </c>
      <c r="E12" s="226">
        <v>1</v>
      </c>
      <c r="F12" s="226">
        <v>18</v>
      </c>
      <c r="G12" s="69">
        <v>109</v>
      </c>
      <c r="H12" s="69">
        <v>13</v>
      </c>
      <c r="I12" s="69">
        <v>36</v>
      </c>
      <c r="J12" s="69">
        <v>171</v>
      </c>
      <c r="K12" s="69">
        <v>617</v>
      </c>
      <c r="L12" s="69">
        <v>88</v>
      </c>
      <c r="M12" s="257">
        <v>0</v>
      </c>
    </row>
    <row r="13" spans="1:13" x14ac:dyDescent="0.25">
      <c r="A13" s="67">
        <v>2021</v>
      </c>
      <c r="B13" s="67">
        <v>1683</v>
      </c>
      <c r="C13" s="226">
        <v>483</v>
      </c>
      <c r="D13" s="226">
        <v>36</v>
      </c>
      <c r="E13" s="257">
        <v>0</v>
      </c>
      <c r="F13" s="226">
        <v>13</v>
      </c>
      <c r="G13" s="69">
        <v>87</v>
      </c>
      <c r="H13" s="69">
        <v>17</v>
      </c>
      <c r="I13" s="69">
        <v>33</v>
      </c>
      <c r="J13" s="69">
        <v>211</v>
      </c>
      <c r="K13" s="69">
        <v>711</v>
      </c>
      <c r="L13" s="69">
        <v>91</v>
      </c>
      <c r="M13" s="257">
        <v>1</v>
      </c>
    </row>
    <row r="14" spans="1:13" x14ac:dyDescent="0.25">
      <c r="A14" s="67"/>
      <c r="B14" s="67"/>
      <c r="C14" s="226"/>
      <c r="D14" s="226"/>
      <c r="E14" s="226"/>
      <c r="F14" s="226"/>
      <c r="G14" s="69"/>
      <c r="H14" s="69"/>
      <c r="I14" s="69"/>
      <c r="J14" s="69"/>
      <c r="K14" s="69"/>
      <c r="L14" s="69"/>
      <c r="M14" s="257"/>
    </row>
    <row r="15" spans="1:13" x14ac:dyDescent="0.25">
      <c r="A15" s="305" t="s">
        <v>6</v>
      </c>
      <c r="B15" s="305"/>
      <c r="C15" s="305"/>
      <c r="D15" s="305"/>
      <c r="E15" s="305"/>
      <c r="F15" s="305"/>
      <c r="G15" s="305"/>
      <c r="H15" s="305"/>
      <c r="I15" s="305"/>
      <c r="J15" s="305"/>
      <c r="K15" s="305"/>
      <c r="L15" s="305"/>
      <c r="M15" s="305"/>
    </row>
    <row r="16" spans="1:13" ht="36" customHeight="1" x14ac:dyDescent="0.25">
      <c r="A16" s="301" t="s">
        <v>393</v>
      </c>
      <c r="B16" s="301"/>
      <c r="C16" s="301"/>
      <c r="D16" s="301"/>
      <c r="E16" s="301"/>
      <c r="F16" s="301"/>
      <c r="G16" s="301"/>
      <c r="H16" s="301"/>
      <c r="I16" s="301"/>
      <c r="J16" s="301"/>
      <c r="K16" s="301"/>
      <c r="L16" s="301"/>
      <c r="M16" s="301"/>
    </row>
    <row r="17" spans="1:13" ht="37.15" customHeight="1" x14ac:dyDescent="0.25">
      <c r="A17" s="304" t="s">
        <v>356</v>
      </c>
      <c r="B17" s="304"/>
      <c r="C17" s="304"/>
      <c r="D17" s="304"/>
      <c r="E17" s="304"/>
      <c r="F17" s="304"/>
      <c r="G17" s="304"/>
      <c r="H17" s="304"/>
      <c r="I17" s="304"/>
      <c r="J17" s="304"/>
      <c r="K17" s="304"/>
      <c r="L17" s="304"/>
      <c r="M17" s="304"/>
    </row>
  </sheetData>
  <mergeCells count="5">
    <mergeCell ref="A1:M1"/>
    <mergeCell ref="A3:M3"/>
    <mergeCell ref="A15:M15"/>
    <mergeCell ref="A16:M16"/>
    <mergeCell ref="A17:M17"/>
  </mergeCells>
  <pageMargins left="0.7" right="0.7" top="0.78740157499999996" bottom="0.78740157499999996" header="0.3" footer="0.3"/>
  <pageSetup paperSize="9" scale="61"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pageSetUpPr fitToPage="1"/>
  </sheetPr>
  <dimension ref="A1:W55"/>
  <sheetViews>
    <sheetView workbookViewId="0">
      <selection activeCell="Z15" sqref="Z15"/>
    </sheetView>
  </sheetViews>
  <sheetFormatPr baseColWidth="10" defaultRowHeight="15" x14ac:dyDescent="0.25"/>
  <cols>
    <col min="2" max="2" width="8.7109375" customWidth="1"/>
    <col min="3" max="4" width="5.140625" customWidth="1"/>
    <col min="5" max="5" width="7.140625" customWidth="1"/>
    <col min="6" max="23" width="5.140625" customWidth="1"/>
  </cols>
  <sheetData>
    <row r="1" spans="1:23" x14ac:dyDescent="0.25">
      <c r="A1" s="321" t="s">
        <v>351</v>
      </c>
      <c r="B1" s="312"/>
      <c r="C1" s="312"/>
      <c r="D1" s="312"/>
      <c r="E1" s="312"/>
      <c r="F1" s="312"/>
      <c r="G1" s="312"/>
      <c r="H1" s="312"/>
      <c r="I1" s="312"/>
      <c r="J1" s="312"/>
      <c r="K1" s="312"/>
      <c r="L1" s="312"/>
      <c r="M1" s="312"/>
      <c r="N1" s="312"/>
      <c r="O1" s="312"/>
      <c r="P1" s="312"/>
      <c r="Q1" s="312"/>
      <c r="R1" s="312"/>
    </row>
    <row r="2" spans="1:23" x14ac:dyDescent="0.25">
      <c r="A2" s="307" t="s">
        <v>186</v>
      </c>
      <c r="B2" s="303"/>
      <c r="C2" s="303"/>
      <c r="D2" s="303"/>
      <c r="E2" s="303"/>
      <c r="F2" s="303"/>
      <c r="G2" s="303"/>
      <c r="H2" s="303"/>
      <c r="I2" s="303"/>
      <c r="J2" s="303"/>
      <c r="K2" s="303"/>
      <c r="L2" s="303"/>
      <c r="M2" s="303"/>
      <c r="N2" s="303"/>
      <c r="O2" s="303"/>
      <c r="P2" s="303"/>
      <c r="Q2" s="303"/>
      <c r="R2" s="303"/>
    </row>
    <row r="3" spans="1:23" x14ac:dyDescent="0.25">
      <c r="A3" s="259"/>
      <c r="B3" s="258"/>
      <c r="C3" s="258"/>
      <c r="D3" s="258"/>
      <c r="E3" s="258"/>
      <c r="F3" s="258"/>
      <c r="G3" s="258"/>
      <c r="H3" s="258"/>
    </row>
    <row r="4" spans="1:23" x14ac:dyDescent="0.25">
      <c r="A4" s="306" t="s">
        <v>320</v>
      </c>
      <c r="B4" s="303"/>
      <c r="C4" s="303"/>
      <c r="D4" s="303"/>
      <c r="E4" s="303"/>
      <c r="F4" s="303"/>
      <c r="G4" s="303"/>
      <c r="H4" s="303"/>
      <c r="I4" s="303"/>
      <c r="J4" s="303"/>
      <c r="K4" s="303"/>
      <c r="L4" s="303"/>
      <c r="M4" s="303"/>
      <c r="N4" s="303"/>
      <c r="O4" s="303"/>
      <c r="P4" s="303"/>
      <c r="Q4" s="303"/>
      <c r="R4" s="303"/>
      <c r="S4" s="303"/>
      <c r="T4" s="303"/>
      <c r="U4" s="303"/>
      <c r="V4" s="303"/>
      <c r="W4" s="303"/>
    </row>
    <row r="5" spans="1:23" x14ac:dyDescent="0.25">
      <c r="B5" s="260" t="s">
        <v>364</v>
      </c>
      <c r="C5" s="261" t="s">
        <v>365</v>
      </c>
      <c r="D5" s="261" t="s">
        <v>366</v>
      </c>
      <c r="E5" s="261" t="s">
        <v>367</v>
      </c>
      <c r="F5" s="261" t="s">
        <v>368</v>
      </c>
      <c r="G5" s="261" t="s">
        <v>369</v>
      </c>
      <c r="H5" s="261" t="s">
        <v>370</v>
      </c>
      <c r="I5" s="261" t="s">
        <v>371</v>
      </c>
      <c r="J5" s="261" t="s">
        <v>372</v>
      </c>
      <c r="K5" s="261" t="s">
        <v>373</v>
      </c>
      <c r="L5" s="261" t="s">
        <v>374</v>
      </c>
      <c r="M5" s="258" t="s">
        <v>375</v>
      </c>
      <c r="N5" t="s">
        <v>376</v>
      </c>
      <c r="O5" t="s">
        <v>377</v>
      </c>
      <c r="P5" t="s">
        <v>378</v>
      </c>
      <c r="Q5" t="s">
        <v>379</v>
      </c>
      <c r="R5" t="s">
        <v>380</v>
      </c>
      <c r="S5" t="s">
        <v>381</v>
      </c>
      <c r="T5" t="s">
        <v>382</v>
      </c>
      <c r="U5" t="s">
        <v>383</v>
      </c>
      <c r="V5" t="s">
        <v>384</v>
      </c>
      <c r="W5" t="s">
        <v>385</v>
      </c>
    </row>
    <row r="6" spans="1:23" x14ac:dyDescent="0.25">
      <c r="A6" s="4">
        <v>2006</v>
      </c>
      <c r="B6" s="104">
        <v>2343</v>
      </c>
      <c r="C6" s="61">
        <v>29</v>
      </c>
      <c r="D6" s="102">
        <v>27</v>
      </c>
      <c r="E6" s="102">
        <v>23</v>
      </c>
      <c r="F6" s="102">
        <v>21</v>
      </c>
      <c r="G6" s="102">
        <v>117</v>
      </c>
      <c r="H6" s="102">
        <v>54</v>
      </c>
      <c r="I6" s="61">
        <v>4</v>
      </c>
      <c r="J6" s="102">
        <v>19</v>
      </c>
      <c r="K6" s="102">
        <v>203</v>
      </c>
      <c r="L6" s="102">
        <v>65</v>
      </c>
      <c r="M6" s="102">
        <v>208</v>
      </c>
      <c r="N6" s="9">
        <v>60</v>
      </c>
      <c r="O6" s="9">
        <v>397</v>
      </c>
      <c r="P6" s="9">
        <v>256</v>
      </c>
      <c r="Q6" s="9">
        <v>303</v>
      </c>
      <c r="R6" s="9">
        <v>2</v>
      </c>
      <c r="S6" s="9">
        <v>3</v>
      </c>
      <c r="T6" s="9">
        <v>28</v>
      </c>
      <c r="U6" s="9">
        <v>299</v>
      </c>
      <c r="V6" s="9">
        <v>0</v>
      </c>
      <c r="W6" s="9">
        <v>225</v>
      </c>
    </row>
    <row r="7" spans="1:23" x14ac:dyDescent="0.25">
      <c r="A7" s="15">
        <v>2007</v>
      </c>
      <c r="B7" s="105">
        <v>2345</v>
      </c>
      <c r="C7" s="58">
        <v>16</v>
      </c>
      <c r="D7" s="103">
        <v>0</v>
      </c>
      <c r="E7" s="103">
        <v>15</v>
      </c>
      <c r="F7" s="103">
        <v>14</v>
      </c>
      <c r="G7" s="103">
        <v>140</v>
      </c>
      <c r="H7" s="103">
        <v>82</v>
      </c>
      <c r="I7" s="58">
        <v>2</v>
      </c>
      <c r="J7" s="103">
        <v>14</v>
      </c>
      <c r="K7" s="103">
        <v>228</v>
      </c>
      <c r="L7" s="103">
        <v>70</v>
      </c>
      <c r="M7" s="103">
        <v>256</v>
      </c>
      <c r="N7" s="8">
        <v>51</v>
      </c>
      <c r="O7" s="8">
        <v>427</v>
      </c>
      <c r="P7" s="8">
        <v>276</v>
      </c>
      <c r="Q7" s="8">
        <v>263</v>
      </c>
      <c r="R7" s="8">
        <v>5</v>
      </c>
      <c r="S7" s="8">
        <v>0</v>
      </c>
      <c r="T7" s="8">
        <v>0</v>
      </c>
      <c r="U7" s="8">
        <v>314</v>
      </c>
      <c r="V7" s="8">
        <v>0</v>
      </c>
      <c r="W7" s="8">
        <v>172</v>
      </c>
    </row>
    <row r="8" spans="1:23" x14ac:dyDescent="0.25">
      <c r="A8" s="53">
        <v>2008</v>
      </c>
      <c r="B8" s="105">
        <v>2493</v>
      </c>
      <c r="C8" s="58">
        <v>19</v>
      </c>
      <c r="D8" s="103">
        <v>5</v>
      </c>
      <c r="E8" s="103">
        <v>12</v>
      </c>
      <c r="F8" s="103">
        <v>19</v>
      </c>
      <c r="G8" s="103">
        <v>116</v>
      </c>
      <c r="H8" s="103">
        <v>56</v>
      </c>
      <c r="I8" s="58">
        <v>1</v>
      </c>
      <c r="J8" s="103">
        <v>22</v>
      </c>
      <c r="K8" s="103">
        <v>291</v>
      </c>
      <c r="L8" s="103">
        <v>58</v>
      </c>
      <c r="M8" s="103">
        <v>240</v>
      </c>
      <c r="N8" s="8">
        <v>46</v>
      </c>
      <c r="O8" s="8">
        <v>452</v>
      </c>
      <c r="P8" s="8">
        <v>283</v>
      </c>
      <c r="Q8" s="8">
        <v>275</v>
      </c>
      <c r="R8" s="8">
        <v>0</v>
      </c>
      <c r="S8" s="8">
        <v>1</v>
      </c>
      <c r="T8" s="8">
        <v>5</v>
      </c>
      <c r="U8" s="8">
        <v>367</v>
      </c>
      <c r="V8" s="8">
        <v>0</v>
      </c>
      <c r="W8" s="8">
        <v>225</v>
      </c>
    </row>
    <row r="9" spans="1:23" x14ac:dyDescent="0.25">
      <c r="A9" s="3">
        <v>2009</v>
      </c>
      <c r="B9" s="105">
        <v>2598</v>
      </c>
      <c r="C9" s="58">
        <v>15</v>
      </c>
      <c r="D9" s="103">
        <v>0</v>
      </c>
      <c r="E9" s="103">
        <v>20</v>
      </c>
      <c r="F9" s="103">
        <v>8</v>
      </c>
      <c r="G9" s="103">
        <v>68</v>
      </c>
      <c r="H9" s="103">
        <v>89</v>
      </c>
      <c r="I9" s="58">
        <v>1</v>
      </c>
      <c r="J9" s="103">
        <v>20</v>
      </c>
      <c r="K9" s="103">
        <v>283</v>
      </c>
      <c r="L9" s="103">
        <v>72</v>
      </c>
      <c r="M9" s="103">
        <v>232</v>
      </c>
      <c r="N9" s="8">
        <v>66</v>
      </c>
      <c r="O9" s="8">
        <v>473</v>
      </c>
      <c r="P9" s="8">
        <v>300</v>
      </c>
      <c r="Q9" s="8">
        <v>284</v>
      </c>
      <c r="R9" s="8">
        <v>0</v>
      </c>
      <c r="S9" s="8">
        <v>0</v>
      </c>
      <c r="T9" s="8">
        <v>5</v>
      </c>
      <c r="U9" s="8">
        <v>383</v>
      </c>
      <c r="V9" s="8">
        <v>0</v>
      </c>
      <c r="W9" s="8">
        <v>279</v>
      </c>
    </row>
    <row r="10" spans="1:23" x14ac:dyDescent="0.25">
      <c r="A10" s="3">
        <v>2010</v>
      </c>
      <c r="B10" s="105">
        <v>2449</v>
      </c>
      <c r="C10" s="58">
        <v>8</v>
      </c>
      <c r="D10" s="103">
        <v>2</v>
      </c>
      <c r="E10" s="103">
        <v>8</v>
      </c>
      <c r="F10" s="103">
        <v>10</v>
      </c>
      <c r="G10" s="103">
        <v>69</v>
      </c>
      <c r="H10" s="103">
        <v>78</v>
      </c>
      <c r="I10" s="58">
        <v>1</v>
      </c>
      <c r="J10" s="103">
        <v>11</v>
      </c>
      <c r="K10" s="103">
        <v>296</v>
      </c>
      <c r="L10" s="103">
        <v>81</v>
      </c>
      <c r="M10" s="103">
        <v>222</v>
      </c>
      <c r="N10" s="8">
        <v>52</v>
      </c>
      <c r="O10" s="8">
        <v>504</v>
      </c>
      <c r="P10" s="8">
        <v>292</v>
      </c>
      <c r="Q10" s="8">
        <v>233</v>
      </c>
      <c r="R10" s="8">
        <v>1</v>
      </c>
      <c r="S10" s="8">
        <v>2</v>
      </c>
      <c r="T10" s="8">
        <v>2</v>
      </c>
      <c r="U10" s="8">
        <v>375</v>
      </c>
      <c r="V10" s="8">
        <v>0</v>
      </c>
      <c r="W10" s="8">
        <v>202</v>
      </c>
    </row>
    <row r="11" spans="1:23" x14ac:dyDescent="0.25">
      <c r="A11" s="3">
        <v>2011</v>
      </c>
      <c r="B11" s="105">
        <v>2431</v>
      </c>
      <c r="C11" s="58">
        <v>13</v>
      </c>
      <c r="D11" s="103">
        <v>6</v>
      </c>
      <c r="E11" s="103">
        <v>8</v>
      </c>
      <c r="F11" s="103">
        <v>11</v>
      </c>
      <c r="G11" s="103">
        <v>66</v>
      </c>
      <c r="H11" s="103">
        <v>55</v>
      </c>
      <c r="I11" s="58">
        <v>1</v>
      </c>
      <c r="J11" s="103">
        <v>10</v>
      </c>
      <c r="K11" s="103">
        <v>274</v>
      </c>
      <c r="L11" s="103">
        <v>65</v>
      </c>
      <c r="M11" s="103">
        <v>242</v>
      </c>
      <c r="N11" s="8">
        <v>48</v>
      </c>
      <c r="O11" s="8">
        <v>522</v>
      </c>
      <c r="P11" s="8">
        <v>281</v>
      </c>
      <c r="Q11" s="8">
        <v>263</v>
      </c>
      <c r="R11" s="8">
        <v>1</v>
      </c>
      <c r="S11" s="8">
        <v>0</v>
      </c>
      <c r="T11" s="8">
        <v>2</v>
      </c>
      <c r="U11" s="8">
        <v>330</v>
      </c>
      <c r="V11" s="8">
        <v>0</v>
      </c>
      <c r="W11" s="8">
        <v>233</v>
      </c>
    </row>
    <row r="12" spans="1:23" x14ac:dyDescent="0.25">
      <c r="A12" s="3">
        <v>2012</v>
      </c>
      <c r="B12" s="105">
        <v>2314</v>
      </c>
      <c r="C12" s="58">
        <v>48</v>
      </c>
      <c r="D12" s="103">
        <v>119</v>
      </c>
      <c r="E12" s="103">
        <v>17</v>
      </c>
      <c r="F12" s="103">
        <v>21</v>
      </c>
      <c r="G12" s="103">
        <v>69</v>
      </c>
      <c r="H12" s="103">
        <v>43</v>
      </c>
      <c r="I12" s="58">
        <v>0</v>
      </c>
      <c r="J12" s="103">
        <v>5</v>
      </c>
      <c r="K12" s="103">
        <v>226</v>
      </c>
      <c r="L12" s="103">
        <v>70</v>
      </c>
      <c r="M12" s="103">
        <v>156</v>
      </c>
      <c r="N12" s="8">
        <v>27</v>
      </c>
      <c r="O12" s="8">
        <v>564</v>
      </c>
      <c r="P12" s="8">
        <v>180</v>
      </c>
      <c r="Q12" s="8">
        <v>219</v>
      </c>
      <c r="R12" s="8">
        <v>10</v>
      </c>
      <c r="S12" s="8">
        <v>11</v>
      </c>
      <c r="T12" s="8">
        <v>46</v>
      </c>
      <c r="U12" s="8">
        <v>295</v>
      </c>
      <c r="V12" s="8">
        <v>0</v>
      </c>
      <c r="W12" s="8">
        <v>188</v>
      </c>
    </row>
    <row r="13" spans="1:23" x14ac:dyDescent="0.25">
      <c r="A13" s="3">
        <v>2013</v>
      </c>
      <c r="B13" s="105">
        <v>2596</v>
      </c>
      <c r="C13" s="58">
        <v>87</v>
      </c>
      <c r="D13" s="103">
        <v>140</v>
      </c>
      <c r="E13" s="103">
        <v>15</v>
      </c>
      <c r="F13" s="103">
        <v>32</v>
      </c>
      <c r="G13" s="103">
        <v>112</v>
      </c>
      <c r="H13" s="103">
        <v>66</v>
      </c>
      <c r="I13" s="58">
        <v>1</v>
      </c>
      <c r="J13" s="103">
        <v>19</v>
      </c>
      <c r="K13" s="103">
        <v>298</v>
      </c>
      <c r="L13" s="103">
        <v>131</v>
      </c>
      <c r="M13" s="103">
        <v>188</v>
      </c>
      <c r="N13" s="8">
        <v>44</v>
      </c>
      <c r="O13" s="8">
        <v>471</v>
      </c>
      <c r="P13" s="8">
        <v>158</v>
      </c>
      <c r="Q13" s="8">
        <v>236</v>
      </c>
      <c r="R13" s="8">
        <v>25</v>
      </c>
      <c r="S13" s="8">
        <v>6</v>
      </c>
      <c r="T13" s="8">
        <v>65</v>
      </c>
      <c r="U13" s="8">
        <v>309</v>
      </c>
      <c r="V13" s="8">
        <v>0</v>
      </c>
      <c r="W13" s="8">
        <v>193</v>
      </c>
    </row>
    <row r="14" spans="1:23" x14ac:dyDescent="0.25">
      <c r="A14" s="3">
        <v>2014</v>
      </c>
      <c r="B14" s="105">
        <v>2309</v>
      </c>
      <c r="C14" s="58">
        <v>102</v>
      </c>
      <c r="D14" s="103">
        <v>137</v>
      </c>
      <c r="E14" s="103">
        <v>16</v>
      </c>
      <c r="F14" s="103">
        <v>26</v>
      </c>
      <c r="G14" s="103">
        <v>82</v>
      </c>
      <c r="H14" s="103">
        <v>46</v>
      </c>
      <c r="I14" s="58">
        <v>3</v>
      </c>
      <c r="J14" s="103">
        <v>19</v>
      </c>
      <c r="K14" s="103">
        <v>323</v>
      </c>
      <c r="L14" s="103">
        <v>115</v>
      </c>
      <c r="M14" s="103">
        <v>229</v>
      </c>
      <c r="N14" s="8">
        <v>39</v>
      </c>
      <c r="O14" s="8">
        <v>538</v>
      </c>
      <c r="P14" s="8">
        <v>172</v>
      </c>
      <c r="Q14" s="8">
        <v>69</v>
      </c>
      <c r="R14" s="8">
        <v>5</v>
      </c>
      <c r="S14" s="8">
        <v>4</v>
      </c>
      <c r="T14" s="8">
        <v>60</v>
      </c>
      <c r="U14" s="8">
        <v>259</v>
      </c>
      <c r="V14" s="8">
        <v>0</v>
      </c>
      <c r="W14" s="8">
        <v>65</v>
      </c>
    </row>
    <row r="15" spans="1:23" x14ac:dyDescent="0.25">
      <c r="A15" s="3">
        <v>2015</v>
      </c>
      <c r="B15" s="105">
        <v>2163</v>
      </c>
      <c r="C15" s="58">
        <v>89</v>
      </c>
      <c r="D15" s="103">
        <v>140</v>
      </c>
      <c r="E15" s="103">
        <v>16</v>
      </c>
      <c r="F15" s="103">
        <v>39</v>
      </c>
      <c r="G15" s="103">
        <v>92</v>
      </c>
      <c r="H15" s="103">
        <v>57</v>
      </c>
      <c r="I15" s="58">
        <v>0</v>
      </c>
      <c r="J15" s="103">
        <v>18</v>
      </c>
      <c r="K15" s="103">
        <v>276</v>
      </c>
      <c r="L15" s="103">
        <v>160</v>
      </c>
      <c r="M15" s="103">
        <v>221</v>
      </c>
      <c r="N15" s="8">
        <v>20</v>
      </c>
      <c r="O15" s="8">
        <v>477</v>
      </c>
      <c r="P15" s="8">
        <v>161</v>
      </c>
      <c r="Q15" s="8">
        <v>3</v>
      </c>
      <c r="R15" s="8">
        <v>0</v>
      </c>
      <c r="S15" s="8">
        <v>5</v>
      </c>
      <c r="T15" s="8">
        <v>61</v>
      </c>
      <c r="U15" s="8">
        <v>307</v>
      </c>
      <c r="V15" s="8">
        <v>0</v>
      </c>
      <c r="W15" s="8">
        <v>21</v>
      </c>
    </row>
    <row r="16" spans="1:23" x14ac:dyDescent="0.25">
      <c r="A16" s="3">
        <v>2016</v>
      </c>
      <c r="B16" s="105">
        <v>2157</v>
      </c>
      <c r="C16" s="58">
        <v>62</v>
      </c>
      <c r="D16" s="103">
        <v>115</v>
      </c>
      <c r="E16" s="103">
        <v>22</v>
      </c>
      <c r="F16" s="103">
        <v>35</v>
      </c>
      <c r="G16" s="103">
        <v>91</v>
      </c>
      <c r="H16" s="103">
        <v>44</v>
      </c>
      <c r="I16" s="58">
        <v>1</v>
      </c>
      <c r="J16" s="103">
        <v>8</v>
      </c>
      <c r="K16" s="103">
        <v>276</v>
      </c>
      <c r="L16" s="103">
        <v>174</v>
      </c>
      <c r="M16" s="103">
        <v>227</v>
      </c>
      <c r="N16" s="8">
        <v>44</v>
      </c>
      <c r="O16" s="8">
        <v>492</v>
      </c>
      <c r="P16" s="8">
        <v>157</v>
      </c>
      <c r="Q16" s="8">
        <v>14</v>
      </c>
      <c r="R16" s="8">
        <v>0</v>
      </c>
      <c r="S16" s="8">
        <v>0</v>
      </c>
      <c r="T16" s="8">
        <v>56</v>
      </c>
      <c r="U16" s="8">
        <v>319</v>
      </c>
      <c r="V16" s="8">
        <v>0</v>
      </c>
      <c r="W16" s="8">
        <v>20</v>
      </c>
    </row>
    <row r="17" spans="1:23" x14ac:dyDescent="0.25">
      <c r="A17" s="3">
        <v>2017</v>
      </c>
      <c r="B17" s="105">
        <v>2811</v>
      </c>
      <c r="C17" s="58">
        <v>74</v>
      </c>
      <c r="D17" s="103">
        <v>143</v>
      </c>
      <c r="E17" s="103">
        <v>16</v>
      </c>
      <c r="F17" s="103">
        <v>45</v>
      </c>
      <c r="G17" s="103">
        <v>81</v>
      </c>
      <c r="H17" s="103">
        <v>43</v>
      </c>
      <c r="I17" s="58">
        <v>2</v>
      </c>
      <c r="J17" s="103">
        <v>11</v>
      </c>
      <c r="K17" s="103">
        <v>443</v>
      </c>
      <c r="L17" s="103">
        <v>167</v>
      </c>
      <c r="M17" s="103">
        <v>299</v>
      </c>
      <c r="N17" s="8">
        <v>61</v>
      </c>
      <c r="O17" s="8">
        <v>582</v>
      </c>
      <c r="P17" s="8">
        <v>231</v>
      </c>
      <c r="Q17" s="8">
        <v>7</v>
      </c>
      <c r="R17" s="8">
        <v>0</v>
      </c>
      <c r="S17" s="8">
        <v>17</v>
      </c>
      <c r="T17" s="8">
        <v>66</v>
      </c>
      <c r="U17" s="8">
        <v>498</v>
      </c>
      <c r="V17" s="8">
        <v>0</v>
      </c>
      <c r="W17" s="8">
        <v>25</v>
      </c>
    </row>
    <row r="18" spans="1:23" x14ac:dyDescent="0.25">
      <c r="A18" s="3">
        <v>2018</v>
      </c>
      <c r="B18" s="105">
        <v>1566</v>
      </c>
      <c r="C18" s="58">
        <v>83</v>
      </c>
      <c r="D18" s="103">
        <v>59</v>
      </c>
      <c r="E18" s="103">
        <v>9</v>
      </c>
      <c r="F18" s="103">
        <v>38</v>
      </c>
      <c r="G18" s="103">
        <v>80</v>
      </c>
      <c r="H18" s="103">
        <v>38</v>
      </c>
      <c r="I18" s="58">
        <v>0</v>
      </c>
      <c r="J18" s="103">
        <v>15</v>
      </c>
      <c r="K18" s="103">
        <v>132</v>
      </c>
      <c r="L18" s="103">
        <v>141</v>
      </c>
      <c r="M18" s="103">
        <v>226</v>
      </c>
      <c r="N18" s="8">
        <v>54</v>
      </c>
      <c r="O18" s="8">
        <v>181</v>
      </c>
      <c r="P18" s="8">
        <v>103</v>
      </c>
      <c r="Q18" s="8">
        <v>8</v>
      </c>
      <c r="R18" s="8">
        <v>0</v>
      </c>
      <c r="S18" s="8">
        <v>2</v>
      </c>
      <c r="T18" s="8">
        <v>67</v>
      </c>
      <c r="U18" s="8">
        <v>323</v>
      </c>
      <c r="V18" s="8">
        <v>0</v>
      </c>
      <c r="W18" s="8">
        <v>7</v>
      </c>
    </row>
    <row r="19" spans="1:23" x14ac:dyDescent="0.25">
      <c r="A19" s="3">
        <v>2019</v>
      </c>
      <c r="B19" s="105">
        <v>2047</v>
      </c>
      <c r="C19" s="58">
        <v>130</v>
      </c>
      <c r="D19" s="103">
        <v>68</v>
      </c>
      <c r="E19" s="103">
        <v>10</v>
      </c>
      <c r="F19" s="103">
        <v>35</v>
      </c>
      <c r="G19" s="103">
        <v>136</v>
      </c>
      <c r="H19" s="103">
        <v>40</v>
      </c>
      <c r="I19" s="58">
        <v>3</v>
      </c>
      <c r="J19" s="103">
        <v>12</v>
      </c>
      <c r="K19" s="103">
        <v>187</v>
      </c>
      <c r="L19" s="103">
        <v>154</v>
      </c>
      <c r="M19" s="103">
        <v>285</v>
      </c>
      <c r="N19" s="8">
        <v>67</v>
      </c>
      <c r="O19" s="8">
        <v>204</v>
      </c>
      <c r="P19" s="8">
        <v>125</v>
      </c>
      <c r="Q19" s="8">
        <v>4</v>
      </c>
      <c r="R19" s="8">
        <v>1</v>
      </c>
      <c r="S19" s="8">
        <v>13</v>
      </c>
      <c r="T19" s="8">
        <v>118</v>
      </c>
      <c r="U19" s="8">
        <v>439</v>
      </c>
      <c r="V19" s="8">
        <v>0</v>
      </c>
      <c r="W19" s="8">
        <v>16</v>
      </c>
    </row>
    <row r="20" spans="1:23" x14ac:dyDescent="0.25">
      <c r="A20" s="3">
        <v>2020</v>
      </c>
      <c r="B20" s="105">
        <v>2230</v>
      </c>
      <c r="C20" s="58">
        <v>124</v>
      </c>
      <c r="D20" s="103">
        <v>71</v>
      </c>
      <c r="E20" s="103">
        <v>6</v>
      </c>
      <c r="F20" s="103">
        <v>28</v>
      </c>
      <c r="G20" s="103">
        <v>282</v>
      </c>
      <c r="H20" s="103">
        <v>45</v>
      </c>
      <c r="I20" s="58">
        <v>0</v>
      </c>
      <c r="J20" s="103">
        <v>16</v>
      </c>
      <c r="K20" s="103">
        <v>178</v>
      </c>
      <c r="L20" s="103">
        <v>226</v>
      </c>
      <c r="M20" s="103">
        <v>270</v>
      </c>
      <c r="N20" s="8">
        <v>51</v>
      </c>
      <c r="O20" s="8">
        <v>220</v>
      </c>
      <c r="P20" s="8">
        <v>164</v>
      </c>
      <c r="Q20" s="8">
        <v>4</v>
      </c>
      <c r="R20" s="8">
        <v>0</v>
      </c>
      <c r="S20" s="8">
        <v>16</v>
      </c>
      <c r="T20" s="8">
        <v>87</v>
      </c>
      <c r="U20" s="8">
        <v>433</v>
      </c>
      <c r="V20" s="8">
        <v>0</v>
      </c>
      <c r="W20" s="8">
        <v>9</v>
      </c>
    </row>
    <row r="21" spans="1:23" x14ac:dyDescent="0.25">
      <c r="A21" s="3">
        <v>2021</v>
      </c>
      <c r="B21" s="105">
        <v>2212</v>
      </c>
      <c r="C21" s="58">
        <v>121</v>
      </c>
      <c r="D21" s="103">
        <v>61</v>
      </c>
      <c r="E21" s="103">
        <v>2</v>
      </c>
      <c r="F21" s="103">
        <v>29</v>
      </c>
      <c r="G21" s="103">
        <v>263</v>
      </c>
      <c r="H21" s="103">
        <v>48</v>
      </c>
      <c r="I21" s="58">
        <v>2</v>
      </c>
      <c r="J21" s="103">
        <v>24</v>
      </c>
      <c r="K21" s="103">
        <v>191</v>
      </c>
      <c r="L21" s="103">
        <v>206</v>
      </c>
      <c r="M21" s="103">
        <v>299</v>
      </c>
      <c r="N21" s="8">
        <v>56</v>
      </c>
      <c r="O21" s="8">
        <v>188</v>
      </c>
      <c r="P21" s="8">
        <v>147</v>
      </c>
      <c r="Q21" s="8">
        <v>5</v>
      </c>
      <c r="R21" s="8">
        <v>0</v>
      </c>
      <c r="S21" s="8">
        <v>11</v>
      </c>
      <c r="T21" s="8">
        <v>89</v>
      </c>
      <c r="U21" s="8">
        <v>446</v>
      </c>
      <c r="V21" s="8">
        <v>0</v>
      </c>
      <c r="W21" s="8">
        <v>24</v>
      </c>
    </row>
    <row r="22" spans="1:23" x14ac:dyDescent="0.25">
      <c r="D22" s="103"/>
      <c r="E22" s="6"/>
    </row>
    <row r="23" spans="1:23" x14ac:dyDescent="0.25">
      <c r="A23" s="305" t="s">
        <v>6</v>
      </c>
      <c r="B23" s="303"/>
      <c r="C23" s="303"/>
      <c r="D23" s="303"/>
      <c r="E23" s="303"/>
      <c r="F23" s="303"/>
      <c r="G23" s="303"/>
      <c r="H23" s="303"/>
      <c r="I23" s="303"/>
      <c r="J23" s="303"/>
      <c r="K23" s="303"/>
      <c r="L23" s="303"/>
      <c r="M23" s="303"/>
      <c r="N23" s="303"/>
      <c r="O23" s="303"/>
      <c r="P23" s="303"/>
      <c r="Q23" s="303"/>
      <c r="R23" s="303"/>
    </row>
    <row r="24" spans="1:23" ht="51" customHeight="1" x14ac:dyDescent="0.25">
      <c r="A24" s="304" t="s">
        <v>386</v>
      </c>
      <c r="B24" s="304"/>
      <c r="C24" s="304"/>
      <c r="D24" s="304"/>
      <c r="E24" s="304"/>
      <c r="F24" s="304"/>
      <c r="G24" s="304"/>
      <c r="H24" s="304"/>
      <c r="I24" s="304"/>
      <c r="J24" s="304"/>
      <c r="K24" s="304"/>
      <c r="L24" s="304"/>
      <c r="M24" s="304"/>
      <c r="N24" s="304"/>
      <c r="O24" s="304"/>
      <c r="P24" s="304"/>
      <c r="Q24" s="304"/>
      <c r="R24" s="304"/>
      <c r="S24" s="303"/>
      <c r="T24" s="303"/>
      <c r="U24" s="303"/>
      <c r="V24" s="303"/>
      <c r="W24" s="303"/>
    </row>
    <row r="25" spans="1:23" ht="21.6" customHeight="1" x14ac:dyDescent="0.25">
      <c r="A25" s="304" t="s">
        <v>272</v>
      </c>
      <c r="B25" s="301"/>
      <c r="C25" s="301"/>
      <c r="D25" s="301"/>
      <c r="E25" s="301"/>
      <c r="F25" s="301"/>
      <c r="G25" s="301"/>
      <c r="H25" s="301"/>
      <c r="I25" s="301"/>
      <c r="J25" s="301"/>
      <c r="K25" s="301"/>
      <c r="L25" s="301"/>
      <c r="M25" s="301"/>
      <c r="N25" s="301"/>
      <c r="O25" s="301"/>
      <c r="P25" s="301"/>
      <c r="Q25" s="301"/>
      <c r="R25" s="301"/>
      <c r="S25" s="303"/>
      <c r="T25" s="303"/>
      <c r="U25" s="303"/>
      <c r="V25" s="303"/>
      <c r="W25" s="303"/>
    </row>
    <row r="26" spans="1:23" ht="15.6" customHeight="1" x14ac:dyDescent="0.25">
      <c r="A26" s="304" t="s">
        <v>273</v>
      </c>
      <c r="B26" s="304"/>
      <c r="C26" s="304"/>
      <c r="D26" s="304"/>
      <c r="E26" s="304"/>
      <c r="F26" s="304"/>
      <c r="G26" s="304"/>
      <c r="H26" s="304"/>
      <c r="I26" s="304"/>
      <c r="J26" s="304"/>
      <c r="K26" s="304"/>
      <c r="L26" s="304"/>
      <c r="M26" s="304"/>
      <c r="N26" s="304"/>
      <c r="O26" s="304"/>
      <c r="P26" s="304"/>
      <c r="Q26" s="304"/>
      <c r="R26" s="304"/>
      <c r="S26" s="312"/>
      <c r="T26" s="312"/>
      <c r="U26" s="312"/>
      <c r="V26" s="312"/>
      <c r="W26" s="312"/>
    </row>
    <row r="27" spans="1:23" ht="28.15" customHeight="1" x14ac:dyDescent="0.25">
      <c r="A27" s="304" t="s">
        <v>271</v>
      </c>
      <c r="B27" s="304"/>
      <c r="C27" s="304"/>
      <c r="D27" s="304"/>
      <c r="E27" s="304"/>
      <c r="F27" s="304"/>
      <c r="G27" s="304"/>
      <c r="H27" s="304"/>
      <c r="I27" s="304"/>
      <c r="J27" s="304"/>
      <c r="K27" s="304"/>
      <c r="L27" s="304"/>
      <c r="M27" s="304"/>
      <c r="N27" s="304"/>
      <c r="O27" s="304"/>
      <c r="P27" s="304"/>
      <c r="Q27" s="304"/>
      <c r="R27" s="304"/>
      <c r="S27" s="312"/>
      <c r="T27" s="312"/>
      <c r="U27" s="312"/>
      <c r="V27" s="312"/>
      <c r="W27" s="312"/>
    </row>
    <row r="28" spans="1:23" ht="30" customHeight="1" x14ac:dyDescent="0.25">
      <c r="A28" s="304" t="s">
        <v>357</v>
      </c>
      <c r="B28" s="304"/>
      <c r="C28" s="304"/>
      <c r="D28" s="304"/>
      <c r="E28" s="304"/>
      <c r="F28" s="304"/>
      <c r="G28" s="304"/>
      <c r="H28" s="304"/>
      <c r="I28" s="304"/>
      <c r="J28" s="304"/>
      <c r="K28" s="304"/>
      <c r="L28" s="304"/>
      <c r="M28" s="304"/>
      <c r="N28" s="312"/>
      <c r="O28" s="312"/>
      <c r="P28" s="312"/>
      <c r="Q28" s="312"/>
      <c r="R28" s="312"/>
      <c r="S28" s="312"/>
      <c r="T28" s="312"/>
      <c r="U28" s="312"/>
      <c r="V28" s="312"/>
      <c r="W28" s="312"/>
    </row>
    <row r="29" spans="1:23" ht="30" customHeight="1" x14ac:dyDescent="0.25">
      <c r="A29" s="304" t="s">
        <v>358</v>
      </c>
      <c r="B29" s="304"/>
      <c r="C29" s="304"/>
      <c r="D29" s="304"/>
      <c r="E29" s="304"/>
      <c r="F29" s="304"/>
      <c r="G29" s="304"/>
      <c r="H29" s="304"/>
      <c r="I29" s="304"/>
      <c r="J29" s="304"/>
      <c r="K29" s="304"/>
      <c r="L29" s="304"/>
      <c r="M29" s="304"/>
      <c r="N29" s="304"/>
      <c r="O29" s="304"/>
      <c r="P29" s="304"/>
      <c r="Q29" s="304"/>
      <c r="R29" s="304"/>
      <c r="S29" s="312"/>
      <c r="T29" s="312"/>
      <c r="U29" s="312"/>
      <c r="V29" s="312"/>
      <c r="W29" s="312"/>
    </row>
    <row r="30" spans="1:23" x14ac:dyDescent="0.25">
      <c r="A30" s="304" t="s">
        <v>360</v>
      </c>
      <c r="B30" s="304"/>
      <c r="C30" s="304"/>
      <c r="D30" s="304"/>
      <c r="E30" s="304"/>
      <c r="F30" s="304"/>
      <c r="G30" s="304"/>
      <c r="H30" s="304"/>
      <c r="I30" s="304"/>
      <c r="J30" s="304"/>
      <c r="K30" s="304"/>
      <c r="L30" s="304"/>
      <c r="M30" s="304"/>
      <c r="N30" s="304"/>
      <c r="O30" s="304"/>
      <c r="P30" s="304"/>
      <c r="Q30" s="304"/>
      <c r="R30" s="304"/>
      <c r="S30" s="312"/>
      <c r="T30" s="312"/>
      <c r="U30" s="312"/>
      <c r="V30" s="312"/>
      <c r="W30" s="312"/>
    </row>
    <row r="31" spans="1:23" s="14" customFormat="1" ht="32.450000000000003" customHeight="1" x14ac:dyDescent="0.25">
      <c r="A31" s="304" t="s">
        <v>389</v>
      </c>
      <c r="B31" s="304"/>
      <c r="C31" s="304"/>
      <c r="D31" s="304"/>
      <c r="E31" s="304"/>
      <c r="F31" s="304"/>
      <c r="G31" s="304"/>
      <c r="H31" s="304"/>
      <c r="I31" s="304"/>
      <c r="J31" s="304"/>
      <c r="K31" s="304"/>
      <c r="L31" s="304"/>
      <c r="M31" s="304"/>
      <c r="N31" s="304"/>
      <c r="O31" s="304"/>
      <c r="P31" s="304"/>
      <c r="Q31" s="304"/>
      <c r="R31" s="304"/>
      <c r="S31" s="304"/>
      <c r="T31" s="304"/>
      <c r="U31" s="304"/>
      <c r="V31" s="304"/>
      <c r="W31" s="304"/>
    </row>
    <row r="32" spans="1:23" s="14" customFormat="1" x14ac:dyDescent="0.25">
      <c r="A32" s="265"/>
      <c r="B32" s="265"/>
      <c r="C32" s="265"/>
      <c r="D32" s="265"/>
      <c r="E32" s="265"/>
      <c r="F32" s="265"/>
      <c r="G32" s="265"/>
      <c r="H32" s="265"/>
      <c r="I32" s="265"/>
      <c r="J32" s="265"/>
      <c r="K32" s="265"/>
      <c r="L32" s="265"/>
      <c r="M32" s="265"/>
      <c r="N32" s="265"/>
      <c r="O32" s="265"/>
      <c r="P32" s="265"/>
      <c r="Q32" s="265"/>
      <c r="R32" s="265"/>
      <c r="S32" s="264"/>
      <c r="T32" s="264"/>
      <c r="U32" s="264"/>
      <c r="V32" s="264"/>
      <c r="W32" s="264"/>
    </row>
    <row r="33" spans="1:18" ht="15.6" customHeight="1" x14ac:dyDescent="0.25">
      <c r="A33" s="305" t="s">
        <v>192</v>
      </c>
      <c r="B33" s="303"/>
      <c r="C33" s="303"/>
      <c r="D33" s="303"/>
      <c r="E33" s="303"/>
      <c r="F33" s="303"/>
      <c r="G33" s="303"/>
      <c r="H33" s="303"/>
      <c r="I33" s="303"/>
      <c r="J33" s="303"/>
      <c r="K33" s="303"/>
      <c r="L33" s="303"/>
      <c r="M33" s="303"/>
      <c r="N33" s="303"/>
      <c r="O33" s="303"/>
      <c r="P33" s="303"/>
      <c r="Q33" s="303"/>
      <c r="R33" s="303"/>
    </row>
    <row r="34" spans="1:18" ht="15.6" customHeight="1" x14ac:dyDescent="0.25">
      <c r="A34" s="260" t="s">
        <v>266</v>
      </c>
      <c r="B34" s="339" t="s">
        <v>185</v>
      </c>
      <c r="C34" s="339"/>
      <c r="D34" s="339"/>
      <c r="E34" s="339"/>
      <c r="F34" s="339"/>
      <c r="G34" s="339"/>
      <c r="H34" s="339"/>
      <c r="I34" s="301"/>
      <c r="J34" s="301"/>
      <c r="K34" s="301"/>
      <c r="L34" s="301"/>
      <c r="M34" s="301"/>
      <c r="N34" s="301"/>
      <c r="O34" s="301"/>
      <c r="P34" s="301"/>
      <c r="Q34" s="301"/>
      <c r="R34" s="301"/>
    </row>
    <row r="35" spans="1:18" ht="15.6" customHeight="1" x14ac:dyDescent="0.25">
      <c r="A35" s="261" t="s">
        <v>245</v>
      </c>
      <c r="B35" s="339" t="s">
        <v>224</v>
      </c>
      <c r="C35" s="339"/>
      <c r="D35" s="339"/>
      <c r="E35" s="339"/>
      <c r="F35" s="339"/>
      <c r="G35" s="339"/>
      <c r="H35" s="339"/>
      <c r="I35" s="301"/>
      <c r="J35" s="301"/>
      <c r="K35" s="301"/>
      <c r="L35" s="301"/>
      <c r="M35" s="301"/>
      <c r="N35" s="301"/>
      <c r="O35" s="301"/>
      <c r="P35" s="301"/>
      <c r="Q35" s="301"/>
      <c r="R35" s="301"/>
    </row>
    <row r="36" spans="1:18" ht="15.6" customHeight="1" x14ac:dyDescent="0.25">
      <c r="A36" s="261" t="s">
        <v>246</v>
      </c>
      <c r="B36" s="339" t="s">
        <v>226</v>
      </c>
      <c r="C36" s="339"/>
      <c r="D36" s="339"/>
      <c r="E36" s="339"/>
      <c r="F36" s="339"/>
      <c r="G36" s="339"/>
      <c r="H36" s="339"/>
      <c r="I36" s="301"/>
      <c r="J36" s="301"/>
      <c r="K36" s="301"/>
      <c r="L36" s="301"/>
      <c r="M36" s="301"/>
      <c r="N36" s="301"/>
      <c r="O36" s="301"/>
      <c r="P36" s="301"/>
      <c r="Q36" s="301"/>
      <c r="R36" s="301"/>
    </row>
    <row r="37" spans="1:18" ht="15.6" customHeight="1" x14ac:dyDescent="0.25">
      <c r="A37" s="261" t="s">
        <v>247</v>
      </c>
      <c r="B37" s="339" t="s">
        <v>294</v>
      </c>
      <c r="C37" s="339"/>
      <c r="D37" s="339"/>
      <c r="E37" s="339"/>
      <c r="F37" s="339"/>
      <c r="G37" s="339"/>
      <c r="H37" s="339"/>
      <c r="I37" s="301"/>
      <c r="J37" s="301"/>
      <c r="K37" s="301"/>
      <c r="L37" s="301"/>
      <c r="M37" s="301"/>
      <c r="N37" s="301"/>
      <c r="O37" s="301"/>
      <c r="P37" s="301"/>
      <c r="Q37" s="301"/>
      <c r="R37" s="301"/>
    </row>
    <row r="38" spans="1:18" ht="15.6" customHeight="1" x14ac:dyDescent="0.25">
      <c r="A38" s="261" t="s">
        <v>248</v>
      </c>
      <c r="B38" s="339" t="s">
        <v>227</v>
      </c>
      <c r="C38" s="339"/>
      <c r="D38" s="339"/>
      <c r="E38" s="339"/>
      <c r="F38" s="339"/>
      <c r="G38" s="339"/>
      <c r="H38" s="339"/>
      <c r="I38" s="301"/>
      <c r="J38" s="301"/>
      <c r="K38" s="301"/>
      <c r="L38" s="301"/>
      <c r="M38" s="301"/>
      <c r="N38" s="301"/>
      <c r="O38" s="301"/>
      <c r="P38" s="301"/>
      <c r="Q38" s="301"/>
      <c r="R38" s="301"/>
    </row>
    <row r="39" spans="1:18" ht="15.6" customHeight="1" x14ac:dyDescent="0.25">
      <c r="A39" s="261" t="s">
        <v>249</v>
      </c>
      <c r="B39" s="339" t="s">
        <v>228</v>
      </c>
      <c r="C39" s="339"/>
      <c r="D39" s="339"/>
      <c r="E39" s="339"/>
      <c r="F39" s="339"/>
      <c r="G39" s="339"/>
      <c r="H39" s="339"/>
      <c r="I39" s="301"/>
      <c r="J39" s="301"/>
      <c r="K39" s="301"/>
      <c r="L39" s="301"/>
      <c r="M39" s="301"/>
      <c r="N39" s="301"/>
      <c r="O39" s="301"/>
      <c r="P39" s="301"/>
      <c r="Q39" s="301"/>
      <c r="R39" s="301"/>
    </row>
    <row r="40" spans="1:18" ht="15.6" customHeight="1" x14ac:dyDescent="0.25">
      <c r="A40" s="261" t="s">
        <v>250</v>
      </c>
      <c r="B40" s="339" t="s">
        <v>229</v>
      </c>
      <c r="C40" s="339"/>
      <c r="D40" s="339"/>
      <c r="E40" s="339"/>
      <c r="F40" s="339"/>
      <c r="G40" s="339"/>
      <c r="H40" s="339"/>
      <c r="I40" s="301"/>
      <c r="J40" s="301"/>
      <c r="K40" s="301"/>
      <c r="L40" s="301"/>
      <c r="M40" s="301"/>
      <c r="N40" s="301"/>
      <c r="O40" s="301"/>
      <c r="P40" s="301"/>
      <c r="Q40" s="301"/>
      <c r="R40" s="301"/>
    </row>
    <row r="41" spans="1:18" ht="15.6" customHeight="1" x14ac:dyDescent="0.25">
      <c r="A41" s="261" t="s">
        <v>251</v>
      </c>
      <c r="B41" s="339" t="s">
        <v>230</v>
      </c>
      <c r="C41" s="339"/>
      <c r="D41" s="339"/>
      <c r="E41" s="339"/>
      <c r="F41" s="339"/>
      <c r="G41" s="339"/>
      <c r="H41" s="339"/>
      <c r="I41" s="301"/>
      <c r="J41" s="301"/>
      <c r="K41" s="301"/>
      <c r="L41" s="301"/>
      <c r="M41" s="301"/>
      <c r="N41" s="301"/>
      <c r="O41" s="301"/>
      <c r="P41" s="301"/>
      <c r="Q41" s="301"/>
      <c r="R41" s="301"/>
    </row>
    <row r="42" spans="1:18" ht="15.6" customHeight="1" x14ac:dyDescent="0.25">
      <c r="A42" s="261" t="s">
        <v>252</v>
      </c>
      <c r="B42" s="339" t="s">
        <v>231</v>
      </c>
      <c r="C42" s="339"/>
      <c r="D42" s="339"/>
      <c r="E42" s="339"/>
      <c r="F42" s="339"/>
      <c r="G42" s="339"/>
      <c r="H42" s="339"/>
      <c r="I42" s="301"/>
      <c r="J42" s="301"/>
      <c r="K42" s="301"/>
      <c r="L42" s="301"/>
      <c r="M42" s="301"/>
      <c r="N42" s="301"/>
      <c r="O42" s="301"/>
      <c r="P42" s="301"/>
      <c r="Q42" s="301"/>
      <c r="R42" s="301"/>
    </row>
    <row r="43" spans="1:18" ht="15.6" customHeight="1" x14ac:dyDescent="0.25">
      <c r="A43" s="261" t="s">
        <v>253</v>
      </c>
      <c r="B43" s="339" t="s">
        <v>232</v>
      </c>
      <c r="C43" s="339"/>
      <c r="D43" s="339"/>
      <c r="E43" s="339"/>
      <c r="F43" s="339"/>
      <c r="G43" s="339"/>
      <c r="H43" s="339"/>
      <c r="I43" s="301"/>
      <c r="J43" s="301"/>
      <c r="K43" s="301"/>
      <c r="L43" s="301"/>
      <c r="M43" s="301"/>
      <c r="N43" s="301"/>
      <c r="O43" s="301"/>
      <c r="P43" s="301"/>
      <c r="Q43" s="301"/>
      <c r="R43" s="301"/>
    </row>
    <row r="44" spans="1:18" ht="15.6" customHeight="1" x14ac:dyDescent="0.25">
      <c r="A44" s="261" t="s">
        <v>254</v>
      </c>
      <c r="B44" s="339" t="s">
        <v>233</v>
      </c>
      <c r="C44" s="339"/>
      <c r="D44" s="339"/>
      <c r="E44" s="339"/>
      <c r="F44" s="339"/>
      <c r="G44" s="339"/>
      <c r="H44" s="339"/>
      <c r="I44" s="301"/>
      <c r="J44" s="301"/>
      <c r="K44" s="301"/>
      <c r="L44" s="301"/>
      <c r="M44" s="301"/>
      <c r="N44" s="301"/>
      <c r="O44" s="301"/>
      <c r="P44" s="301"/>
      <c r="Q44" s="301"/>
      <c r="R44" s="301"/>
    </row>
    <row r="45" spans="1:18" ht="15.6" customHeight="1" x14ac:dyDescent="0.25">
      <c r="A45" s="261" t="s">
        <v>255</v>
      </c>
      <c r="B45" s="339" t="s">
        <v>234</v>
      </c>
      <c r="C45" s="339"/>
      <c r="D45" s="339"/>
      <c r="E45" s="339"/>
      <c r="F45" s="339"/>
      <c r="G45" s="339"/>
      <c r="H45" s="339"/>
      <c r="I45" s="301"/>
      <c r="J45" s="301"/>
      <c r="K45" s="301"/>
      <c r="L45" s="301"/>
      <c r="M45" s="301"/>
      <c r="N45" s="301"/>
      <c r="O45" s="301"/>
      <c r="P45" s="301"/>
      <c r="Q45" s="301"/>
      <c r="R45" s="301"/>
    </row>
    <row r="46" spans="1:18" ht="15.6" customHeight="1" x14ac:dyDescent="0.25">
      <c r="A46" s="261" t="s">
        <v>256</v>
      </c>
      <c r="B46" s="339" t="s">
        <v>235</v>
      </c>
      <c r="C46" s="339"/>
      <c r="D46" s="339"/>
      <c r="E46" s="339"/>
      <c r="F46" s="339"/>
      <c r="G46" s="339"/>
      <c r="H46" s="339"/>
      <c r="I46" s="301"/>
      <c r="J46" s="301"/>
      <c r="K46" s="301"/>
      <c r="L46" s="301"/>
      <c r="M46" s="301"/>
      <c r="N46" s="301"/>
      <c r="O46" s="301"/>
      <c r="P46" s="301"/>
      <c r="Q46" s="301"/>
      <c r="R46" s="301"/>
    </row>
    <row r="47" spans="1:18" ht="15.6" customHeight="1" x14ac:dyDescent="0.25">
      <c r="A47" s="261" t="s">
        <v>257</v>
      </c>
      <c r="B47" s="339" t="s">
        <v>236</v>
      </c>
      <c r="C47" s="339"/>
      <c r="D47" s="339"/>
      <c r="E47" s="339"/>
      <c r="F47" s="339"/>
      <c r="G47" s="339"/>
      <c r="H47" s="339"/>
      <c r="I47" s="301"/>
      <c r="J47" s="301"/>
      <c r="K47" s="301"/>
      <c r="L47" s="301"/>
      <c r="M47" s="301"/>
      <c r="N47" s="301"/>
      <c r="O47" s="301"/>
      <c r="P47" s="301"/>
      <c r="Q47" s="301"/>
      <c r="R47" s="301"/>
    </row>
    <row r="48" spans="1:18" ht="15.6" customHeight="1" x14ac:dyDescent="0.25">
      <c r="A48" s="261" t="s">
        <v>258</v>
      </c>
      <c r="B48" s="339" t="s">
        <v>237</v>
      </c>
      <c r="C48" s="339"/>
      <c r="D48" s="339"/>
      <c r="E48" s="339"/>
      <c r="F48" s="339"/>
      <c r="G48" s="339"/>
      <c r="H48" s="339"/>
      <c r="I48" s="301"/>
      <c r="J48" s="301"/>
      <c r="K48" s="301"/>
      <c r="L48" s="301"/>
      <c r="M48" s="301"/>
      <c r="N48" s="301"/>
      <c r="O48" s="301"/>
      <c r="P48" s="301"/>
      <c r="Q48" s="301"/>
      <c r="R48" s="301"/>
    </row>
    <row r="49" spans="1:18" ht="15.6" customHeight="1" x14ac:dyDescent="0.25">
      <c r="A49" s="261" t="s">
        <v>259</v>
      </c>
      <c r="B49" s="339" t="s">
        <v>238</v>
      </c>
      <c r="C49" s="339"/>
      <c r="D49" s="339"/>
      <c r="E49" s="339"/>
      <c r="F49" s="339"/>
      <c r="G49" s="339"/>
      <c r="H49" s="339"/>
      <c r="I49" s="301"/>
      <c r="J49" s="301"/>
      <c r="K49" s="301"/>
      <c r="L49" s="301"/>
      <c r="M49" s="301"/>
      <c r="N49" s="301"/>
      <c r="O49" s="301"/>
      <c r="P49" s="301"/>
      <c r="Q49" s="301"/>
      <c r="R49" s="301"/>
    </row>
    <row r="50" spans="1:18" ht="15.6" customHeight="1" x14ac:dyDescent="0.25">
      <c r="A50" s="261" t="s">
        <v>260</v>
      </c>
      <c r="B50" s="339" t="s">
        <v>239</v>
      </c>
      <c r="C50" s="339"/>
      <c r="D50" s="339"/>
      <c r="E50" s="339"/>
      <c r="F50" s="339"/>
      <c r="G50" s="339"/>
      <c r="H50" s="339"/>
      <c r="I50" s="301"/>
      <c r="J50" s="301"/>
      <c r="K50" s="301"/>
      <c r="L50" s="301"/>
      <c r="M50" s="301"/>
      <c r="N50" s="301"/>
      <c r="O50" s="301"/>
      <c r="P50" s="301"/>
      <c r="Q50" s="301"/>
      <c r="R50" s="301"/>
    </row>
    <row r="51" spans="1:18" ht="15.6" customHeight="1" x14ac:dyDescent="0.25">
      <c r="A51" s="261" t="s">
        <v>261</v>
      </c>
      <c r="B51" s="339" t="s">
        <v>240</v>
      </c>
      <c r="C51" s="339"/>
      <c r="D51" s="339"/>
      <c r="E51" s="339"/>
      <c r="F51" s="339"/>
      <c r="G51" s="339"/>
      <c r="H51" s="339"/>
      <c r="I51" s="301"/>
      <c r="J51" s="301"/>
      <c r="K51" s="301"/>
      <c r="L51" s="301"/>
      <c r="M51" s="301"/>
      <c r="N51" s="301"/>
      <c r="O51" s="301"/>
      <c r="P51" s="301"/>
      <c r="Q51" s="301"/>
      <c r="R51" s="301"/>
    </row>
    <row r="52" spans="1:18" ht="15.6" customHeight="1" x14ac:dyDescent="0.25">
      <c r="A52" s="261" t="s">
        <v>262</v>
      </c>
      <c r="B52" s="339" t="s">
        <v>241</v>
      </c>
      <c r="C52" s="339"/>
      <c r="D52" s="339"/>
      <c r="E52" s="339"/>
      <c r="F52" s="339"/>
      <c r="G52" s="339"/>
      <c r="H52" s="339"/>
      <c r="I52" s="301"/>
      <c r="J52" s="301"/>
      <c r="K52" s="301"/>
      <c r="L52" s="301"/>
      <c r="M52" s="301"/>
      <c r="N52" s="301"/>
      <c r="O52" s="301"/>
      <c r="P52" s="301"/>
      <c r="Q52" s="301"/>
      <c r="R52" s="301"/>
    </row>
    <row r="53" spans="1:18" ht="15.6" customHeight="1" x14ac:dyDescent="0.25">
      <c r="A53" s="261" t="s">
        <v>263</v>
      </c>
      <c r="B53" s="339" t="s">
        <v>242</v>
      </c>
      <c r="C53" s="339"/>
      <c r="D53" s="339"/>
      <c r="E53" s="339"/>
      <c r="F53" s="339"/>
      <c r="G53" s="339"/>
      <c r="H53" s="339"/>
      <c r="I53" s="301"/>
      <c r="J53" s="301"/>
      <c r="K53" s="301"/>
      <c r="L53" s="301"/>
      <c r="M53" s="301"/>
      <c r="N53" s="301"/>
      <c r="O53" s="301"/>
      <c r="P53" s="301"/>
      <c r="Q53" s="301"/>
      <c r="R53" s="301"/>
    </row>
    <row r="54" spans="1:18" ht="15.6" customHeight="1" x14ac:dyDescent="0.25">
      <c r="A54" s="261" t="s">
        <v>264</v>
      </c>
      <c r="B54" s="339" t="s">
        <v>243</v>
      </c>
      <c r="C54" s="339"/>
      <c r="D54" s="339"/>
      <c r="E54" s="339"/>
      <c r="F54" s="339"/>
      <c r="G54" s="339"/>
      <c r="H54" s="339"/>
      <c r="I54" s="301"/>
      <c r="J54" s="301"/>
      <c r="K54" s="301"/>
      <c r="L54" s="301"/>
      <c r="M54" s="301"/>
      <c r="N54" s="301"/>
      <c r="O54" s="301"/>
      <c r="P54" s="301"/>
      <c r="Q54" s="301"/>
      <c r="R54" s="301"/>
    </row>
    <row r="55" spans="1:18" x14ac:dyDescent="0.25">
      <c r="A55" s="261" t="s">
        <v>265</v>
      </c>
      <c r="B55" s="339" t="s">
        <v>244</v>
      </c>
      <c r="C55" s="339"/>
      <c r="D55" s="339"/>
      <c r="E55" s="339"/>
      <c r="F55" s="339"/>
      <c r="G55" s="339"/>
      <c r="H55" s="339"/>
      <c r="I55" s="301"/>
      <c r="J55" s="301"/>
      <c r="K55" s="301"/>
      <c r="L55" s="301"/>
      <c r="M55" s="301"/>
      <c r="N55" s="301"/>
      <c r="O55" s="301"/>
      <c r="P55" s="301"/>
      <c r="Q55" s="301"/>
      <c r="R55" s="301"/>
    </row>
  </sheetData>
  <mergeCells count="35">
    <mergeCell ref="A33:R33"/>
    <mergeCell ref="A29:W29"/>
    <mergeCell ref="A30:W30"/>
    <mergeCell ref="A1:R1"/>
    <mergeCell ref="A2:R2"/>
    <mergeCell ref="A23:R23"/>
    <mergeCell ref="A31:W31"/>
    <mergeCell ref="B45:R45"/>
    <mergeCell ref="B34:R34"/>
    <mergeCell ref="B35:R35"/>
    <mergeCell ref="B36:R36"/>
    <mergeCell ref="B37:R37"/>
    <mergeCell ref="B38:R38"/>
    <mergeCell ref="B39:R39"/>
    <mergeCell ref="B40:R40"/>
    <mergeCell ref="B41:R41"/>
    <mergeCell ref="B42:R42"/>
    <mergeCell ref="B43:R43"/>
    <mergeCell ref="B44:R44"/>
    <mergeCell ref="B52:R52"/>
    <mergeCell ref="B53:R53"/>
    <mergeCell ref="B54:R54"/>
    <mergeCell ref="B55:R55"/>
    <mergeCell ref="A4:W4"/>
    <mergeCell ref="A24:W24"/>
    <mergeCell ref="A25:W25"/>
    <mergeCell ref="A26:W26"/>
    <mergeCell ref="A27:W27"/>
    <mergeCell ref="A28:W28"/>
    <mergeCell ref="B46:R46"/>
    <mergeCell ref="B47:R47"/>
    <mergeCell ref="B48:R48"/>
    <mergeCell ref="B49:R49"/>
    <mergeCell ref="B50:R50"/>
    <mergeCell ref="B51:R51"/>
  </mergeCells>
  <pageMargins left="0.7" right="0.7" top="0.78740157499999996" bottom="0.78740157499999996" header="0.3" footer="0.3"/>
  <pageSetup paperSize="9" scale="86"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1">
    <tabColor rgb="FFFFC000"/>
    <pageSetUpPr fitToPage="1"/>
  </sheetPr>
  <dimension ref="A1:K25"/>
  <sheetViews>
    <sheetView tabSelected="1" zoomScale="115" zoomScaleNormal="115" workbookViewId="0">
      <selection activeCell="M8" sqref="M8"/>
    </sheetView>
  </sheetViews>
  <sheetFormatPr baseColWidth="10" defaultRowHeight="15" x14ac:dyDescent="0.25"/>
  <cols>
    <col min="1" max="1" width="7.7109375" customWidth="1"/>
    <col min="2" max="2" width="17.7109375" customWidth="1"/>
    <col min="3" max="3" width="9.85546875" style="17" customWidth="1"/>
    <col min="4" max="4" width="13.28515625" style="17" customWidth="1"/>
    <col min="5" max="5" width="11.140625" style="17" customWidth="1"/>
    <col min="6" max="6" width="20.85546875" style="17" customWidth="1"/>
    <col min="7" max="7" width="12.5703125" style="17" customWidth="1"/>
    <col min="8" max="8" width="15.5703125" style="17" customWidth="1"/>
    <col min="9" max="9" width="19.140625" style="17" customWidth="1"/>
    <col min="10" max="10" width="17.28515625" style="17" customWidth="1"/>
    <col min="11" max="11" width="16.7109375" style="17" customWidth="1"/>
  </cols>
  <sheetData>
    <row r="1" spans="1:11" x14ac:dyDescent="0.25">
      <c r="A1" s="305" t="s">
        <v>207</v>
      </c>
      <c r="B1" s="303"/>
      <c r="C1" s="303"/>
      <c r="D1" s="303"/>
      <c r="E1" s="303"/>
      <c r="F1" s="303"/>
      <c r="G1" s="303"/>
      <c r="H1" s="303"/>
      <c r="I1" s="303"/>
      <c r="J1" s="303"/>
      <c r="K1" s="303"/>
    </row>
    <row r="2" spans="1:11" x14ac:dyDescent="0.25">
      <c r="A2" s="305" t="s">
        <v>334</v>
      </c>
      <c r="B2" s="303"/>
      <c r="C2" s="303"/>
      <c r="D2" s="303"/>
      <c r="E2" s="303"/>
      <c r="F2" s="303"/>
      <c r="G2" s="303"/>
      <c r="H2" s="303"/>
      <c r="I2" s="303"/>
      <c r="J2" s="303"/>
      <c r="K2" s="303"/>
    </row>
    <row r="3" spans="1:11" x14ac:dyDescent="0.25">
      <c r="A3" s="307" t="s">
        <v>166</v>
      </c>
      <c r="B3" s="303"/>
    </row>
    <row r="4" spans="1:11" x14ac:dyDescent="0.25">
      <c r="B4" s="24"/>
    </row>
    <row r="5" spans="1:11" x14ac:dyDescent="0.25">
      <c r="A5" s="306" t="s">
        <v>208</v>
      </c>
      <c r="B5" s="303"/>
      <c r="C5" s="303"/>
      <c r="D5" s="303"/>
      <c r="E5" s="303"/>
      <c r="F5" s="303"/>
      <c r="G5" s="303"/>
      <c r="H5" s="303"/>
      <c r="I5" s="303"/>
      <c r="J5" s="303"/>
      <c r="K5" s="303"/>
    </row>
    <row r="6" spans="1:11" ht="90" x14ac:dyDescent="0.25">
      <c r="C6" s="17" t="s">
        <v>5</v>
      </c>
      <c r="D6" s="17" t="s">
        <v>151</v>
      </c>
      <c r="E6" s="17" t="s">
        <v>125</v>
      </c>
      <c r="F6" s="17" t="s">
        <v>126</v>
      </c>
      <c r="G6" s="17" t="s">
        <v>127</v>
      </c>
      <c r="H6" s="17" t="s">
        <v>128</v>
      </c>
      <c r="I6" s="17" t="s">
        <v>66</v>
      </c>
      <c r="J6" s="17" t="s">
        <v>129</v>
      </c>
      <c r="K6" s="17" t="s">
        <v>130</v>
      </c>
    </row>
    <row r="7" spans="1:11" x14ac:dyDescent="0.25">
      <c r="A7" s="341">
        <v>2013</v>
      </c>
      <c r="B7" s="4" t="s">
        <v>291</v>
      </c>
      <c r="C7" s="292">
        <v>340625</v>
      </c>
      <c r="D7" s="292">
        <v>120519</v>
      </c>
      <c r="E7" s="292">
        <v>34608.699999999997</v>
      </c>
      <c r="F7" s="292">
        <v>118977.7</v>
      </c>
      <c r="G7" s="292">
        <v>10479.799999999999</v>
      </c>
      <c r="H7" s="292">
        <v>20688</v>
      </c>
      <c r="I7" s="292">
        <v>3676.4</v>
      </c>
      <c r="J7" s="292">
        <v>22884.2</v>
      </c>
      <c r="K7" s="292">
        <v>8791.2999999999993</v>
      </c>
    </row>
    <row r="8" spans="1:11" ht="24.6" customHeight="1" x14ac:dyDescent="0.25">
      <c r="A8" s="342"/>
      <c r="B8" s="117" t="s">
        <v>342</v>
      </c>
      <c r="C8" s="293">
        <v>65.904704587155962</v>
      </c>
      <c r="D8" s="293">
        <v>28.504717098548774</v>
      </c>
      <c r="E8" s="293">
        <v>95.462412630350187</v>
      </c>
      <c r="F8" s="293">
        <v>84.303529148739642</v>
      </c>
      <c r="G8" s="293">
        <v>96.314815168228407</v>
      </c>
      <c r="H8" s="293">
        <v>56.083720030935808</v>
      </c>
      <c r="I8" s="293">
        <v>96.801218583396803</v>
      </c>
      <c r="J8" s="293">
        <v>99.402207636710045</v>
      </c>
      <c r="K8" s="293">
        <v>100</v>
      </c>
    </row>
    <row r="9" spans="1:11" x14ac:dyDescent="0.25">
      <c r="A9" s="340">
        <v>2014</v>
      </c>
      <c r="B9" s="15" t="s">
        <v>291</v>
      </c>
      <c r="C9" s="278">
        <v>343762.2</v>
      </c>
      <c r="D9" s="278">
        <v>121038.39999999999</v>
      </c>
      <c r="E9" s="278">
        <v>36037.599999999999</v>
      </c>
      <c r="F9" s="278">
        <v>120428.9</v>
      </c>
      <c r="G9" s="278">
        <v>10801.3</v>
      </c>
      <c r="H9" s="278">
        <v>21238.7</v>
      </c>
      <c r="I9" s="278">
        <v>3526.1</v>
      </c>
      <c r="J9" s="278">
        <v>21460.3</v>
      </c>
      <c r="K9" s="278">
        <v>9230.9</v>
      </c>
    </row>
    <row r="10" spans="1:11" ht="21" customHeight="1" x14ac:dyDescent="0.25">
      <c r="A10" s="340"/>
      <c r="B10" s="117" t="s">
        <v>342</v>
      </c>
      <c r="C10" s="277">
        <v>64.65763251456967</v>
      </c>
      <c r="D10" s="277">
        <v>24.229831194067341</v>
      </c>
      <c r="E10" s="277">
        <v>95.339867249761355</v>
      </c>
      <c r="F10" s="277">
        <v>84.685818769414979</v>
      </c>
      <c r="G10" s="277">
        <v>95.674594724709081</v>
      </c>
      <c r="H10" s="277">
        <v>57.785551846393609</v>
      </c>
      <c r="I10" s="277">
        <v>95.995575848671351</v>
      </c>
      <c r="J10" s="277">
        <v>99.596930145431344</v>
      </c>
      <c r="K10" s="277">
        <v>99.999999999999986</v>
      </c>
    </row>
    <row r="11" spans="1:11" x14ac:dyDescent="0.25">
      <c r="A11" s="340">
        <v>2015</v>
      </c>
      <c r="B11" s="15" t="s">
        <v>291</v>
      </c>
      <c r="C11" s="278">
        <v>346964.2</v>
      </c>
      <c r="D11" s="278">
        <v>121201.4</v>
      </c>
      <c r="E11" s="278">
        <v>37665.4</v>
      </c>
      <c r="F11" s="278">
        <v>120453.8</v>
      </c>
      <c r="G11" s="278">
        <v>11469</v>
      </c>
      <c r="H11" s="278">
        <v>22234.1</v>
      </c>
      <c r="I11" s="278">
        <v>3265.8</v>
      </c>
      <c r="J11" s="278">
        <v>21400</v>
      </c>
      <c r="K11" s="278">
        <v>9274.7000000000007</v>
      </c>
    </row>
    <row r="12" spans="1:11" ht="21" customHeight="1" x14ac:dyDescent="0.25">
      <c r="A12" s="340"/>
      <c r="B12" s="117" t="s">
        <v>342</v>
      </c>
      <c r="C12" s="277">
        <v>64.88473450575016</v>
      </c>
      <c r="D12" s="276">
        <v>25.137333397138978</v>
      </c>
      <c r="E12" s="277">
        <v>95.508344528400059</v>
      </c>
      <c r="F12" s="277">
        <v>83.788224198821453</v>
      </c>
      <c r="G12" s="277">
        <v>95.315197488883086</v>
      </c>
      <c r="H12" s="277">
        <v>58.998565266864865</v>
      </c>
      <c r="I12" s="277">
        <v>95.673341907036558</v>
      </c>
      <c r="J12" s="277">
        <v>99.587383177570089</v>
      </c>
      <c r="K12" s="277">
        <v>100</v>
      </c>
    </row>
    <row r="13" spans="1:11" x14ac:dyDescent="0.25">
      <c r="A13" s="340">
        <v>2016</v>
      </c>
      <c r="B13" s="15" t="s">
        <v>291</v>
      </c>
      <c r="C13" s="278">
        <v>359675.7</v>
      </c>
      <c r="D13" s="278">
        <v>130533.8</v>
      </c>
      <c r="E13" s="278">
        <v>37955.800000000003</v>
      </c>
      <c r="F13" s="278">
        <v>121718.3</v>
      </c>
      <c r="G13" s="278">
        <v>10615.1</v>
      </c>
      <c r="H13" s="278">
        <v>22797.9</v>
      </c>
      <c r="I13" s="278">
        <v>3429.8</v>
      </c>
      <c r="J13" s="278">
        <v>22609</v>
      </c>
      <c r="K13" s="278">
        <v>10016.1</v>
      </c>
    </row>
    <row r="14" spans="1:11" ht="21" customHeight="1" x14ac:dyDescent="0.25">
      <c r="A14" s="340"/>
      <c r="B14" s="117" t="s">
        <v>342</v>
      </c>
      <c r="C14" s="277">
        <v>63.594037628897354</v>
      </c>
      <c r="D14" s="276">
        <v>23.262480675503205</v>
      </c>
      <c r="E14" s="277">
        <v>94.496229825217753</v>
      </c>
      <c r="F14" s="277">
        <v>84.719060322071542</v>
      </c>
      <c r="G14" s="277">
        <v>93.513956533617204</v>
      </c>
      <c r="H14" s="277">
        <v>59.924817636712156</v>
      </c>
      <c r="I14" s="277">
        <v>95.705288938130494</v>
      </c>
      <c r="J14" s="277">
        <v>99.494891414923259</v>
      </c>
      <c r="K14" s="277">
        <v>100</v>
      </c>
    </row>
    <row r="15" spans="1:11" x14ac:dyDescent="0.25">
      <c r="A15" s="340">
        <v>2017</v>
      </c>
      <c r="B15" s="15" t="s">
        <v>291</v>
      </c>
      <c r="C15" s="278">
        <v>362091.3</v>
      </c>
      <c r="D15" s="278">
        <v>128803.7</v>
      </c>
      <c r="E15" s="278">
        <v>37884.199999999997</v>
      </c>
      <c r="F15" s="278">
        <v>124442.9</v>
      </c>
      <c r="G15" s="278">
        <v>10231.5</v>
      </c>
      <c r="H15" s="278">
        <v>23062.2</v>
      </c>
      <c r="I15" s="278">
        <v>3244.5</v>
      </c>
      <c r="J15" s="278">
        <v>23302.3</v>
      </c>
      <c r="K15" s="278">
        <v>11119.9</v>
      </c>
    </row>
    <row r="16" spans="1:11" ht="30" x14ac:dyDescent="0.25">
      <c r="A16" s="340"/>
      <c r="B16" s="117" t="s">
        <v>342</v>
      </c>
      <c r="C16" s="277">
        <v>63.371613733884246</v>
      </c>
      <c r="D16" s="276">
        <v>23.686664280606848</v>
      </c>
      <c r="E16" s="277">
        <v>94.40479144339858</v>
      </c>
      <c r="F16" s="277">
        <v>82.83084048989538</v>
      </c>
      <c r="G16" s="277">
        <v>87.843424717783321</v>
      </c>
      <c r="H16" s="277">
        <v>59.394160140836526</v>
      </c>
      <c r="I16" s="277">
        <v>95.530898443519803</v>
      </c>
      <c r="J16" s="277">
        <v>99.594031490453744</v>
      </c>
      <c r="K16" s="277">
        <v>100</v>
      </c>
    </row>
    <row r="17" spans="1:11" x14ac:dyDescent="0.25">
      <c r="A17" s="340">
        <v>2018</v>
      </c>
      <c r="B17" s="15" t="s">
        <v>291</v>
      </c>
      <c r="C17" s="278">
        <v>363021.1</v>
      </c>
      <c r="D17" s="278">
        <v>132417.20000000001</v>
      </c>
      <c r="E17" s="278">
        <v>38150.199999999997</v>
      </c>
      <c r="F17" s="278">
        <v>118880.3</v>
      </c>
      <c r="G17" s="278">
        <v>10122.6</v>
      </c>
      <c r="H17" s="278">
        <v>25063.5</v>
      </c>
      <c r="I17" s="278">
        <v>3144</v>
      </c>
      <c r="J17" s="278">
        <v>23531.8</v>
      </c>
      <c r="K17" s="278">
        <v>11711.7</v>
      </c>
    </row>
    <row r="18" spans="1:11" ht="30" x14ac:dyDescent="0.25">
      <c r="A18" s="340"/>
      <c r="B18" s="117" t="s">
        <v>342</v>
      </c>
      <c r="C18" s="277">
        <v>63.195775672543547</v>
      </c>
      <c r="D18" s="276">
        <v>23.433511658606282</v>
      </c>
      <c r="E18" s="277">
        <v>95.154153844540801</v>
      </c>
      <c r="F18" s="277">
        <v>84.503235607581743</v>
      </c>
      <c r="G18" s="277">
        <v>86.220931381265672</v>
      </c>
      <c r="H18" s="277">
        <v>58.949468350389999</v>
      </c>
      <c r="I18" s="277">
        <v>95.146310432569976</v>
      </c>
      <c r="J18" s="277">
        <v>99.52064865416159</v>
      </c>
      <c r="K18" s="277">
        <v>100</v>
      </c>
    </row>
    <row r="19" spans="1:11" x14ac:dyDescent="0.25">
      <c r="A19" s="340">
        <v>2019</v>
      </c>
      <c r="B19" s="15" t="s">
        <v>291</v>
      </c>
      <c r="C19" s="278">
        <v>370021.3</v>
      </c>
      <c r="D19" s="278">
        <v>136664.70000000001</v>
      </c>
      <c r="E19" s="278">
        <v>39666.400000000001</v>
      </c>
      <c r="F19" s="278">
        <v>121253.8</v>
      </c>
      <c r="G19" s="278">
        <v>10588.3</v>
      </c>
      <c r="H19" s="278">
        <v>22828.9</v>
      </c>
      <c r="I19" s="278">
        <v>2850.8</v>
      </c>
      <c r="J19" s="278">
        <v>24010.400000000001</v>
      </c>
      <c r="K19" s="278">
        <v>12157.9</v>
      </c>
    </row>
    <row r="20" spans="1:11" ht="30" x14ac:dyDescent="0.25">
      <c r="A20" s="340"/>
      <c r="B20" s="117" t="s">
        <v>342</v>
      </c>
      <c r="C20" s="277">
        <v>60.405657728352395</v>
      </c>
      <c r="D20" s="276">
        <v>18.867198332854056</v>
      </c>
      <c r="E20" s="277">
        <v>94.092481293991881</v>
      </c>
      <c r="F20" s="277">
        <v>82.378449170252807</v>
      </c>
      <c r="G20" s="277">
        <v>82.456107212678162</v>
      </c>
      <c r="H20" s="277">
        <v>56.831910429324232</v>
      </c>
      <c r="I20" s="277">
        <v>95.576680230110838</v>
      </c>
      <c r="J20" s="277">
        <v>99.67180888281743</v>
      </c>
      <c r="K20" s="277">
        <v>100.00000000000001</v>
      </c>
    </row>
    <row r="21" spans="1:11" x14ac:dyDescent="0.25">
      <c r="A21" s="233">
        <v>2020</v>
      </c>
      <c r="B21" s="154" t="s">
        <v>291</v>
      </c>
      <c r="C21" s="274">
        <v>370279.75199999998</v>
      </c>
      <c r="D21" s="274">
        <v>137724.41200000001</v>
      </c>
      <c r="E21" s="274">
        <v>38425.025999999998</v>
      </c>
      <c r="F21" s="274">
        <v>116464.389</v>
      </c>
      <c r="G21" s="274">
        <v>11741.974</v>
      </c>
      <c r="H21" s="274">
        <v>23921.898000000001</v>
      </c>
      <c r="I21" s="274">
        <v>4804.4709999999995</v>
      </c>
      <c r="J21" s="274">
        <v>24215.514999999999</v>
      </c>
      <c r="K21" s="274">
        <v>12982.067999999999</v>
      </c>
    </row>
    <row r="22" spans="1:11" ht="30" x14ac:dyDescent="0.25">
      <c r="A22" s="233"/>
      <c r="B22" s="155" t="s">
        <v>342</v>
      </c>
      <c r="C22" s="275">
        <v>63.234035006051322</v>
      </c>
      <c r="D22" s="275">
        <v>24.756003314793602</v>
      </c>
      <c r="E22" s="275">
        <v>99.148789125087376</v>
      </c>
      <c r="F22" s="275">
        <v>83.505376051043385</v>
      </c>
      <c r="G22" s="275">
        <v>82.232493446161612</v>
      </c>
      <c r="H22" s="275">
        <v>55.162805225571979</v>
      </c>
      <c r="I22" s="275">
        <v>98.541233779952066</v>
      </c>
      <c r="J22" s="275">
        <v>99.637083910872846</v>
      </c>
      <c r="K22" s="275">
        <v>100</v>
      </c>
    </row>
    <row r="24" spans="1:11" x14ac:dyDescent="0.25">
      <c r="A24" s="321" t="s">
        <v>6</v>
      </c>
      <c r="B24" s="312"/>
      <c r="C24" s="312"/>
      <c r="D24" s="312"/>
      <c r="E24" s="312"/>
      <c r="F24" s="312"/>
      <c r="G24" s="312"/>
      <c r="H24" s="312"/>
      <c r="I24" s="312"/>
      <c r="J24" s="312"/>
      <c r="K24" s="312"/>
    </row>
    <row r="25" spans="1:11" x14ac:dyDescent="0.25">
      <c r="A25" s="14" t="s">
        <v>406</v>
      </c>
      <c r="B25" s="14"/>
      <c r="C25" s="298"/>
      <c r="D25" s="298"/>
      <c r="E25" s="298"/>
      <c r="F25" s="298"/>
      <c r="G25" s="298"/>
      <c r="H25" s="298"/>
      <c r="I25" s="298"/>
      <c r="J25" s="298"/>
      <c r="K25" s="298"/>
    </row>
  </sheetData>
  <mergeCells count="12">
    <mergeCell ref="A1:K1"/>
    <mergeCell ref="A11:A12"/>
    <mergeCell ref="A7:A8"/>
    <mergeCell ref="A9:A10"/>
    <mergeCell ref="A2:K2"/>
    <mergeCell ref="A3:B3"/>
    <mergeCell ref="A5:K5"/>
    <mergeCell ref="A24:K24"/>
    <mergeCell ref="A19:A20"/>
    <mergeCell ref="A17:A18"/>
    <mergeCell ref="A15:A16"/>
    <mergeCell ref="A13:A14"/>
  </mergeCells>
  <pageMargins left="0.7" right="0.7" top="0.78740157499999996" bottom="0.78740157499999996" header="0.3" footer="0.3"/>
  <pageSetup paperSize="9" scale="54"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2">
    <tabColor rgb="FFFFC000"/>
    <pageSetUpPr fitToPage="1"/>
  </sheetPr>
  <dimension ref="A1:J24"/>
  <sheetViews>
    <sheetView zoomScale="85" zoomScaleNormal="85" workbookViewId="0">
      <selection activeCell="S13" sqref="S13"/>
    </sheetView>
  </sheetViews>
  <sheetFormatPr baseColWidth="10" defaultRowHeight="15" x14ac:dyDescent="0.25"/>
  <cols>
    <col min="1" max="1" width="7.7109375" customWidth="1"/>
    <col min="2" max="2" width="18.140625" customWidth="1"/>
    <col min="3" max="3" width="8" style="17" customWidth="1"/>
    <col min="4" max="4" width="20.7109375" style="17" customWidth="1"/>
    <col min="5" max="5" width="12.42578125" style="17" customWidth="1"/>
    <col min="6" max="6" width="16.7109375" style="17" customWidth="1"/>
    <col min="7" max="7" width="12.5703125" style="17" customWidth="1"/>
    <col min="8" max="8" width="15.5703125" style="17" customWidth="1"/>
    <col min="9" max="9" width="9.85546875" style="17" customWidth="1"/>
    <col min="10" max="10" width="19.42578125" style="17" customWidth="1"/>
  </cols>
  <sheetData>
    <row r="1" spans="1:10" x14ac:dyDescent="0.25">
      <c r="A1" s="305" t="s">
        <v>335</v>
      </c>
      <c r="B1" s="303"/>
      <c r="C1" s="303"/>
      <c r="D1" s="303"/>
      <c r="E1" s="303"/>
      <c r="F1" s="303"/>
      <c r="G1" s="303"/>
      <c r="H1" s="303"/>
      <c r="I1" s="303"/>
      <c r="J1" s="303"/>
    </row>
    <row r="2" spans="1:10" x14ac:dyDescent="0.25">
      <c r="A2" s="307" t="s">
        <v>166</v>
      </c>
      <c r="B2" s="303"/>
    </row>
    <row r="3" spans="1:10" x14ac:dyDescent="0.25">
      <c r="B3" s="24"/>
    </row>
    <row r="4" spans="1:10" x14ac:dyDescent="0.25">
      <c r="A4" s="306" t="s">
        <v>209</v>
      </c>
      <c r="B4" s="303"/>
      <c r="C4" s="303"/>
      <c r="D4" s="303"/>
      <c r="E4" s="303"/>
      <c r="F4" s="303"/>
      <c r="G4" s="303"/>
      <c r="H4" s="303"/>
      <c r="I4" s="303"/>
      <c r="J4" s="303"/>
    </row>
    <row r="5" spans="1:10" ht="90" x14ac:dyDescent="0.25">
      <c r="C5" t="s">
        <v>5</v>
      </c>
      <c r="D5" s="17" t="s">
        <v>131</v>
      </c>
      <c r="E5" s="17" t="s">
        <v>132</v>
      </c>
      <c r="F5" s="17" t="s">
        <v>133</v>
      </c>
      <c r="G5" s="17" t="s">
        <v>134</v>
      </c>
      <c r="H5" s="17" t="s">
        <v>135</v>
      </c>
      <c r="I5" s="17" t="s">
        <v>136</v>
      </c>
      <c r="J5" s="17" t="s">
        <v>137</v>
      </c>
    </row>
    <row r="6" spans="1:10" x14ac:dyDescent="0.25">
      <c r="A6" s="341">
        <v>2013</v>
      </c>
      <c r="B6" s="4" t="s">
        <v>291</v>
      </c>
      <c r="C6" s="292">
        <v>340625</v>
      </c>
      <c r="D6" s="292">
        <v>189613.9</v>
      </c>
      <c r="E6" s="292">
        <v>24735.5</v>
      </c>
      <c r="F6" s="292">
        <v>46765</v>
      </c>
      <c r="G6" s="292">
        <v>11409.9</v>
      </c>
      <c r="H6" s="292">
        <v>40257.1</v>
      </c>
      <c r="I6" s="292">
        <v>4959.3</v>
      </c>
      <c r="J6" s="292">
        <v>22884.2</v>
      </c>
    </row>
    <row r="7" spans="1:10" x14ac:dyDescent="0.25">
      <c r="A7" s="342"/>
      <c r="B7" s="117" t="s">
        <v>342</v>
      </c>
      <c r="C7" s="293">
        <v>65.904704587155962</v>
      </c>
      <c r="D7" s="293">
        <v>52.3750104818265</v>
      </c>
      <c r="E7" s="293">
        <v>49.024276849063092</v>
      </c>
      <c r="F7" s="293">
        <v>96.288677429701707</v>
      </c>
      <c r="G7" s="293">
        <v>95.274279353894428</v>
      </c>
      <c r="H7" s="293">
        <v>73.489396901416143</v>
      </c>
      <c r="I7" s="293">
        <v>97.170971709717094</v>
      </c>
      <c r="J7" s="293">
        <v>99.402207636710045</v>
      </c>
    </row>
    <row r="8" spans="1:10" x14ac:dyDescent="0.25">
      <c r="A8" s="340">
        <v>2014</v>
      </c>
      <c r="B8" s="15" t="s">
        <v>291</v>
      </c>
      <c r="C8" s="294">
        <v>343762.2</v>
      </c>
      <c r="D8" s="294">
        <v>190980.4</v>
      </c>
      <c r="E8" s="294">
        <v>25042.7</v>
      </c>
      <c r="F8" s="294">
        <v>48870</v>
      </c>
      <c r="G8" s="294">
        <v>11792.4</v>
      </c>
      <c r="H8" s="294">
        <v>40909.9</v>
      </c>
      <c r="I8" s="294">
        <v>4706.5</v>
      </c>
      <c r="J8" s="294">
        <v>21460.3</v>
      </c>
    </row>
    <row r="9" spans="1:10" ht="28.15" customHeight="1" x14ac:dyDescent="0.25">
      <c r="A9" s="340"/>
      <c r="B9" s="117" t="s">
        <v>342</v>
      </c>
      <c r="C9" s="293">
        <v>64.65763251456967</v>
      </c>
      <c r="D9" s="293">
        <v>49.886166329110218</v>
      </c>
      <c r="E9" s="293">
        <v>49.860039053296966</v>
      </c>
      <c r="F9" s="293">
        <v>96.390832821772051</v>
      </c>
      <c r="G9" s="293">
        <v>93.890132627794173</v>
      </c>
      <c r="H9" s="293">
        <v>74.399595208005877</v>
      </c>
      <c r="I9" s="293">
        <v>96.050143418676299</v>
      </c>
      <c r="J9" s="293">
        <v>99.596930145431344</v>
      </c>
    </row>
    <row r="10" spans="1:10" x14ac:dyDescent="0.25">
      <c r="A10" s="340">
        <v>2015</v>
      </c>
      <c r="B10" s="15" t="s">
        <v>291</v>
      </c>
      <c r="C10" s="294">
        <v>346964.2</v>
      </c>
      <c r="D10" s="294">
        <v>187525.1</v>
      </c>
      <c r="E10" s="294">
        <v>24530.400000000001</v>
      </c>
      <c r="F10" s="294">
        <v>50607</v>
      </c>
      <c r="G10" s="294">
        <v>16133.6</v>
      </c>
      <c r="H10" s="294">
        <v>42309.599999999999</v>
      </c>
      <c r="I10" s="294">
        <v>4458.5</v>
      </c>
      <c r="J10" s="294">
        <v>21400</v>
      </c>
    </row>
    <row r="11" spans="1:10" ht="28.15" customHeight="1" x14ac:dyDescent="0.25">
      <c r="A11" s="340"/>
      <c r="B11" s="117" t="s">
        <v>342</v>
      </c>
      <c r="C11" s="293">
        <v>64.88473450575016</v>
      </c>
      <c r="D11" s="293">
        <v>26.301013188104136</v>
      </c>
      <c r="E11" s="293">
        <v>3.6642973540209622</v>
      </c>
      <c r="F11" s="293">
        <v>14.089551602153767</v>
      </c>
      <c r="G11" s="293">
        <v>4.2602377997499454</v>
      </c>
      <c r="H11" s="293">
        <v>9.1962225497616181</v>
      </c>
      <c r="I11" s="293">
        <v>1.2310780190002311</v>
      </c>
      <c r="J11" s="293">
        <v>6.1423339929595047</v>
      </c>
    </row>
    <row r="12" spans="1:10" x14ac:dyDescent="0.25">
      <c r="A12" s="340">
        <v>2016</v>
      </c>
      <c r="B12" s="15" t="s">
        <v>291</v>
      </c>
      <c r="C12" s="294">
        <v>359675.7</v>
      </c>
      <c r="D12" s="294">
        <v>194616.1</v>
      </c>
      <c r="E12" s="294">
        <v>26296.5</v>
      </c>
      <c r="F12" s="294">
        <v>52066.400000000001</v>
      </c>
      <c r="G12" s="294">
        <v>15378.6</v>
      </c>
      <c r="H12" s="294">
        <v>44004.1</v>
      </c>
      <c r="I12" s="294">
        <v>4705</v>
      </c>
      <c r="J12" s="294">
        <v>22609</v>
      </c>
    </row>
    <row r="13" spans="1:10" ht="25.15" customHeight="1" x14ac:dyDescent="0.25">
      <c r="A13" s="340"/>
      <c r="B13" s="117" t="s">
        <v>342</v>
      </c>
      <c r="C13" s="293">
        <v>63.594037628897354</v>
      </c>
      <c r="D13" s="293">
        <v>47.477521130060666</v>
      </c>
      <c r="E13" s="293">
        <v>47.215408894719829</v>
      </c>
      <c r="F13" s="293">
        <v>95.763870749658125</v>
      </c>
      <c r="G13" s="293">
        <v>89.655755400361542</v>
      </c>
      <c r="H13" s="293">
        <v>75.607272958656139</v>
      </c>
      <c r="I13" s="293">
        <v>95.721572794899046</v>
      </c>
      <c r="J13" s="293">
        <v>99.494891414923259</v>
      </c>
    </row>
    <row r="14" spans="1:10" ht="25.15" customHeight="1" x14ac:dyDescent="0.25">
      <c r="A14" s="340">
        <v>2017</v>
      </c>
      <c r="B14" s="15" t="s">
        <v>291</v>
      </c>
      <c r="C14" s="294">
        <v>362091.3</v>
      </c>
      <c r="D14" s="294">
        <v>195604.6</v>
      </c>
      <c r="E14" s="294">
        <v>26685.1</v>
      </c>
      <c r="F14" s="294">
        <v>53269.9</v>
      </c>
      <c r="G14" s="294">
        <v>15086.3</v>
      </c>
      <c r="H14" s="294">
        <v>43693.9</v>
      </c>
      <c r="I14" s="294">
        <v>4449.2</v>
      </c>
      <c r="J14" s="294">
        <v>23302.3</v>
      </c>
    </row>
    <row r="15" spans="1:10" ht="25.15" customHeight="1" x14ac:dyDescent="0.25">
      <c r="A15" s="340"/>
      <c r="B15" s="117" t="s">
        <v>342</v>
      </c>
      <c r="C15" s="293">
        <v>63.371613733884246</v>
      </c>
      <c r="D15" s="293">
        <v>47.345767942062714</v>
      </c>
      <c r="E15" s="293">
        <v>47.656557404694013</v>
      </c>
      <c r="F15" s="293">
        <v>95.731923656699195</v>
      </c>
      <c r="G15" s="293">
        <v>85.99590356813799</v>
      </c>
      <c r="H15" s="293">
        <v>74.845916706908739</v>
      </c>
      <c r="I15" s="293">
        <v>95.630675177560008</v>
      </c>
      <c r="J15" s="293">
        <v>99.594031490453744</v>
      </c>
    </row>
    <row r="16" spans="1:10" ht="25.15" customHeight="1" x14ac:dyDescent="0.25">
      <c r="A16" s="340">
        <v>2018</v>
      </c>
      <c r="B16" s="15" t="s">
        <v>291</v>
      </c>
      <c r="C16" s="294">
        <v>363021.1</v>
      </c>
      <c r="D16" s="294">
        <v>198711.4</v>
      </c>
      <c r="E16" s="294">
        <v>22913.599999999999</v>
      </c>
      <c r="F16" s="294">
        <v>54517.8</v>
      </c>
      <c r="G16" s="294">
        <v>14494.4</v>
      </c>
      <c r="H16" s="294">
        <v>44312.1</v>
      </c>
      <c r="I16" s="294">
        <v>4540</v>
      </c>
      <c r="J16" s="294">
        <v>23531.8</v>
      </c>
    </row>
    <row r="17" spans="1:10" ht="25.15" customHeight="1" x14ac:dyDescent="0.25">
      <c r="A17" s="340"/>
      <c r="B17" s="117" t="s">
        <v>342</v>
      </c>
      <c r="C17" s="293">
        <v>63.195775672543547</v>
      </c>
      <c r="D17" s="293">
        <v>46.152309329006783</v>
      </c>
      <c r="E17" s="293">
        <v>55.262813351022977</v>
      </c>
      <c r="F17" s="293">
        <v>96.090634618418207</v>
      </c>
      <c r="G17" s="293">
        <v>85.631002318136666</v>
      </c>
      <c r="H17" s="293">
        <v>73.318123040884998</v>
      </c>
      <c r="I17" s="293">
        <v>95.495594713656388</v>
      </c>
      <c r="J17" s="293">
        <v>99.52064865416159</v>
      </c>
    </row>
    <row r="18" spans="1:10" ht="25.15" customHeight="1" x14ac:dyDescent="0.25">
      <c r="A18" s="340">
        <v>2019</v>
      </c>
      <c r="B18" s="15" t="s">
        <v>291</v>
      </c>
      <c r="C18" s="294">
        <v>370021.3</v>
      </c>
      <c r="D18" s="294">
        <v>201458</v>
      </c>
      <c r="E18" s="294">
        <v>27426.799999999999</v>
      </c>
      <c r="F18" s="294">
        <v>56450</v>
      </c>
      <c r="G18" s="294">
        <v>15163.6</v>
      </c>
      <c r="H18" s="294">
        <v>41212.6</v>
      </c>
      <c r="I18" s="294">
        <v>4300.1000000000004</v>
      </c>
      <c r="J18" s="294">
        <v>24010.400000000001</v>
      </c>
    </row>
    <row r="19" spans="1:10" ht="25.15" customHeight="1" x14ac:dyDescent="0.25">
      <c r="A19" s="340"/>
      <c r="B19" s="117" t="s">
        <v>342</v>
      </c>
      <c r="C19" s="293">
        <v>60.405657728352395</v>
      </c>
      <c r="D19" s="293">
        <v>42.458725888274479</v>
      </c>
      <c r="E19" s="293">
        <v>50.215482666588883</v>
      </c>
      <c r="F19" s="293">
        <v>95.226040744021262</v>
      </c>
      <c r="G19" s="293">
        <v>83.494025165527972</v>
      </c>
      <c r="H19" s="293">
        <v>72.14662506126767</v>
      </c>
      <c r="I19" s="293">
        <v>95.902420873933153</v>
      </c>
      <c r="J19" s="293">
        <v>99.67180888281743</v>
      </c>
    </row>
    <row r="20" spans="1:10" ht="25.15" customHeight="1" x14ac:dyDescent="0.25">
      <c r="A20" s="233">
        <v>2020</v>
      </c>
      <c r="B20" s="154" t="s">
        <v>291</v>
      </c>
      <c r="C20" s="295">
        <v>370279.75199999998</v>
      </c>
      <c r="D20" s="295">
        <v>200497.62899999999</v>
      </c>
      <c r="E20" s="295">
        <v>27519.027999999998</v>
      </c>
      <c r="F20" s="295">
        <v>55838.572999999997</v>
      </c>
      <c r="G20" s="295">
        <v>16384.848999999998</v>
      </c>
      <c r="H20" s="295">
        <v>42338.002</v>
      </c>
      <c r="I20" s="295">
        <v>3723.357</v>
      </c>
      <c r="J20" s="295">
        <v>23978.314999999999</v>
      </c>
    </row>
    <row r="21" spans="1:10" ht="25.15" customHeight="1" x14ac:dyDescent="0.25">
      <c r="A21" s="233"/>
      <c r="B21" s="204" t="s">
        <v>342</v>
      </c>
      <c r="C21" s="156">
        <v>63.234035006051322</v>
      </c>
      <c r="D21" s="156">
        <v>45.854227533034816</v>
      </c>
      <c r="E21" s="156">
        <v>57.351226213367717</v>
      </c>
      <c r="F21" s="156">
        <v>98.978901197922823</v>
      </c>
      <c r="G21" s="156">
        <v>83.342299950399308</v>
      </c>
      <c r="H21" s="156">
        <v>70.87790302433261</v>
      </c>
      <c r="I21" s="156">
        <v>96.71519545399488</v>
      </c>
      <c r="J21" s="156">
        <v>99.633493846419157</v>
      </c>
    </row>
    <row r="22" spans="1:10" x14ac:dyDescent="0.25">
      <c r="C22" s="169"/>
      <c r="D22" s="169"/>
      <c r="E22" s="169"/>
      <c r="F22" s="169"/>
      <c r="G22" s="170"/>
      <c r="H22" s="169"/>
      <c r="I22" s="169"/>
      <c r="J22" s="169"/>
    </row>
    <row r="23" spans="1:10" x14ac:dyDescent="0.25">
      <c r="A23" s="305" t="s">
        <v>6</v>
      </c>
      <c r="B23" s="303"/>
      <c r="C23" s="303"/>
      <c r="D23" s="303"/>
      <c r="E23" s="303"/>
      <c r="F23" s="303"/>
      <c r="G23" s="303"/>
      <c r="H23" s="303"/>
      <c r="I23" s="303"/>
      <c r="J23" s="303"/>
    </row>
    <row r="24" spans="1:10" ht="47.45" customHeight="1" x14ac:dyDescent="0.25">
      <c r="A24" s="304" t="s">
        <v>394</v>
      </c>
      <c r="B24" s="304"/>
      <c r="C24" s="304"/>
      <c r="D24" s="304"/>
      <c r="E24" s="304"/>
      <c r="F24" s="304"/>
      <c r="G24" s="304"/>
      <c r="H24" s="304"/>
      <c r="I24" s="304"/>
      <c r="J24" s="304"/>
    </row>
  </sheetData>
  <mergeCells count="12">
    <mergeCell ref="A1:J1"/>
    <mergeCell ref="A2:B2"/>
    <mergeCell ref="A4:J4"/>
    <mergeCell ref="A6:A7"/>
    <mergeCell ref="A8:A9"/>
    <mergeCell ref="A12:A13"/>
    <mergeCell ref="A23:J23"/>
    <mergeCell ref="A24:J24"/>
    <mergeCell ref="A10:A11"/>
    <mergeCell ref="A14:A15"/>
    <mergeCell ref="A16:A17"/>
    <mergeCell ref="A18:A19"/>
  </mergeCells>
  <pageMargins left="0.7" right="0.7" top="0.78740157499999996" bottom="0.78740157499999996" header="0.3" footer="0.3"/>
  <pageSetup paperSize="9" scale="62"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3">
    <tabColor rgb="FFFFC000"/>
    <pageSetUpPr fitToPage="1"/>
  </sheetPr>
  <dimension ref="A1:F21"/>
  <sheetViews>
    <sheetView workbookViewId="0">
      <selection activeCell="J5" sqref="J5"/>
    </sheetView>
  </sheetViews>
  <sheetFormatPr baseColWidth="10" defaultRowHeight="15" x14ac:dyDescent="0.25"/>
  <cols>
    <col min="1" max="1" width="7.7109375" customWidth="1"/>
    <col min="2" max="2" width="22.7109375" customWidth="1"/>
    <col min="3" max="3" width="21.7109375" style="17" customWidth="1"/>
    <col min="4" max="4" width="32.140625" style="17" customWidth="1"/>
    <col min="5" max="5" width="20.7109375" style="17" customWidth="1"/>
    <col min="6" max="6" width="21.7109375" style="17" customWidth="1"/>
  </cols>
  <sheetData>
    <row r="1" spans="1:6" x14ac:dyDescent="0.25">
      <c r="A1" s="305" t="s">
        <v>336</v>
      </c>
      <c r="B1" s="303"/>
      <c r="C1" s="303"/>
      <c r="D1" s="303"/>
      <c r="E1" s="303"/>
      <c r="F1" s="303"/>
    </row>
    <row r="2" spans="1:6" x14ac:dyDescent="0.25">
      <c r="A2" s="307" t="s">
        <v>166</v>
      </c>
      <c r="B2" s="303"/>
    </row>
    <row r="3" spans="1:6" x14ac:dyDescent="0.25">
      <c r="B3" s="24"/>
    </row>
    <row r="4" spans="1:6" x14ac:dyDescent="0.25">
      <c r="A4" s="306" t="s">
        <v>210</v>
      </c>
      <c r="B4" s="303"/>
      <c r="C4" s="303"/>
      <c r="D4" s="303"/>
      <c r="E4" s="303"/>
      <c r="F4" s="303"/>
    </row>
    <row r="5" spans="1:6" ht="65.45" customHeight="1" x14ac:dyDescent="0.25">
      <c r="C5" s="51" t="s">
        <v>5</v>
      </c>
      <c r="D5" s="49" t="s">
        <v>140</v>
      </c>
      <c r="E5" s="50" t="s">
        <v>141</v>
      </c>
      <c r="F5" s="50" t="s">
        <v>142</v>
      </c>
    </row>
    <row r="6" spans="1:6" x14ac:dyDescent="0.25">
      <c r="A6" s="341">
        <v>2013</v>
      </c>
      <c r="B6" s="4" t="s">
        <v>291</v>
      </c>
      <c r="C6" s="292">
        <v>340625</v>
      </c>
      <c r="D6" s="292">
        <v>226963.4</v>
      </c>
      <c r="E6" s="292">
        <v>48066</v>
      </c>
      <c r="F6" s="292">
        <v>65595.600000000006</v>
      </c>
    </row>
    <row r="7" spans="1:6" ht="19.899999999999999" customHeight="1" x14ac:dyDescent="0.25">
      <c r="A7" s="342"/>
      <c r="B7" s="117" t="s">
        <v>342</v>
      </c>
      <c r="C7" s="293">
        <v>65.904704587155962</v>
      </c>
      <c r="D7" s="293">
        <v>66.988201621935531</v>
      </c>
      <c r="E7" s="293">
        <v>46.588856988307747</v>
      </c>
      <c r="F7" s="293">
        <v>76.309539054448763</v>
      </c>
    </row>
    <row r="8" spans="1:6" x14ac:dyDescent="0.25">
      <c r="A8" s="340">
        <v>2014</v>
      </c>
      <c r="B8" s="15" t="s">
        <v>291</v>
      </c>
      <c r="C8" s="294">
        <v>343762.2</v>
      </c>
      <c r="D8" s="294">
        <v>225632.5</v>
      </c>
      <c r="E8" s="294">
        <v>47815.199999999997</v>
      </c>
      <c r="F8" s="294">
        <v>70314.5</v>
      </c>
    </row>
    <row r="9" spans="1:6" ht="15" customHeight="1" x14ac:dyDescent="0.25">
      <c r="A9" s="340"/>
      <c r="B9" s="117" t="s">
        <v>342</v>
      </c>
      <c r="C9" s="293">
        <v>64.65763251456967</v>
      </c>
      <c r="D9" s="293">
        <v>65.081537455818648</v>
      </c>
      <c r="E9" s="293">
        <v>46.731792400742869</v>
      </c>
      <c r="F9" s="293">
        <v>75.487132810444507</v>
      </c>
    </row>
    <row r="10" spans="1:6" x14ac:dyDescent="0.25">
      <c r="A10" s="340">
        <v>2015</v>
      </c>
      <c r="B10" s="15" t="s">
        <v>291</v>
      </c>
      <c r="C10" s="294">
        <v>346964.2</v>
      </c>
      <c r="D10" s="294">
        <v>227926.8</v>
      </c>
      <c r="E10" s="294">
        <v>47821.8</v>
      </c>
      <c r="F10" s="294">
        <v>71215.600000000006</v>
      </c>
    </row>
    <row r="11" spans="1:6" ht="15" customHeight="1" x14ac:dyDescent="0.25">
      <c r="A11" s="340"/>
      <c r="B11" s="117" t="s">
        <v>342</v>
      </c>
      <c r="C11" s="293">
        <v>64.88473450575016</v>
      </c>
      <c r="D11" s="293">
        <v>65.098751002514845</v>
      </c>
      <c r="E11" s="293">
        <v>47.271746358355394</v>
      </c>
      <c r="F11" s="293">
        <v>76.027022169299968</v>
      </c>
    </row>
    <row r="12" spans="1:6" x14ac:dyDescent="0.25">
      <c r="A12" s="340">
        <v>2016</v>
      </c>
      <c r="B12" s="15" t="s">
        <v>291</v>
      </c>
      <c r="C12" s="294">
        <v>359675.7</v>
      </c>
      <c r="D12" s="294">
        <v>233540.7</v>
      </c>
      <c r="E12" s="294">
        <v>49940.800000000003</v>
      </c>
      <c r="F12" s="294">
        <v>76194.3</v>
      </c>
    </row>
    <row r="13" spans="1:6" ht="16.899999999999999" customHeight="1" x14ac:dyDescent="0.25">
      <c r="A13" s="340"/>
      <c r="B13" s="117" t="s">
        <v>342</v>
      </c>
      <c r="C13" s="293">
        <v>63.594037628897354</v>
      </c>
      <c r="D13" s="293">
        <v>63.610368556744071</v>
      </c>
      <c r="E13" s="293">
        <v>45.828060423541473</v>
      </c>
      <c r="F13" s="293">
        <v>75.188301487119105</v>
      </c>
    </row>
    <row r="14" spans="1:6" x14ac:dyDescent="0.25">
      <c r="A14" s="340">
        <v>2017</v>
      </c>
      <c r="B14" s="15" t="s">
        <v>291</v>
      </c>
      <c r="C14" s="294">
        <v>362091.3</v>
      </c>
      <c r="D14" s="294">
        <v>228712.2</v>
      </c>
      <c r="E14" s="294">
        <v>49056.1</v>
      </c>
      <c r="F14" s="294">
        <v>84322.9</v>
      </c>
    </row>
    <row r="15" spans="1:6" x14ac:dyDescent="0.25">
      <c r="A15" s="340"/>
      <c r="B15" s="117" t="s">
        <v>342</v>
      </c>
      <c r="C15" s="293">
        <v>63.371613733884246</v>
      </c>
      <c r="D15" s="293">
        <v>62.851653737754255</v>
      </c>
      <c r="E15" s="293">
        <v>45.794508735916637</v>
      </c>
      <c r="F15" s="293">
        <v>75.007856703220611</v>
      </c>
    </row>
    <row r="16" spans="1:6" x14ac:dyDescent="0.25">
      <c r="A16" s="340">
        <v>2018</v>
      </c>
      <c r="B16" s="15" t="s">
        <v>291</v>
      </c>
      <c r="C16" s="294">
        <v>363021.1</v>
      </c>
      <c r="D16" s="294">
        <v>231317.4</v>
      </c>
      <c r="E16" s="294">
        <v>47645.3</v>
      </c>
      <c r="F16" s="294">
        <v>84058.4</v>
      </c>
    </row>
    <row r="17" spans="1:6" x14ac:dyDescent="0.25">
      <c r="A17" s="340"/>
      <c r="B17" s="117" t="s">
        <v>342</v>
      </c>
      <c r="C17" s="293">
        <v>63.195775672543547</v>
      </c>
      <c r="D17" s="293">
        <v>62.719146938362606</v>
      </c>
      <c r="E17" s="293">
        <v>49.432367935557131</v>
      </c>
      <c r="F17" s="293">
        <v>72.308656838578898</v>
      </c>
    </row>
    <row r="18" spans="1:6" x14ac:dyDescent="0.25">
      <c r="A18" s="340">
        <v>2019</v>
      </c>
      <c r="B18" s="15" t="s">
        <v>291</v>
      </c>
      <c r="C18" s="294">
        <v>370021.3</v>
      </c>
      <c r="D18" s="294">
        <v>240505.7</v>
      </c>
      <c r="E18" s="294">
        <v>49608.1</v>
      </c>
      <c r="F18" s="294">
        <v>79907.600000000006</v>
      </c>
    </row>
    <row r="19" spans="1:6" x14ac:dyDescent="0.25">
      <c r="A19" s="340"/>
      <c r="B19" s="117" t="s">
        <v>342</v>
      </c>
      <c r="C19" s="293">
        <v>60.405657728352395</v>
      </c>
      <c r="D19" s="293">
        <v>60.231919659284586</v>
      </c>
      <c r="E19" s="293">
        <v>44.212941031807311</v>
      </c>
      <c r="F19" s="293">
        <v>70.981233324489779</v>
      </c>
    </row>
    <row r="20" spans="1:6" x14ac:dyDescent="0.25">
      <c r="A20" s="233">
        <v>2020</v>
      </c>
      <c r="B20" s="154" t="s">
        <v>291</v>
      </c>
      <c r="C20" s="295">
        <v>370279.75199999998</v>
      </c>
      <c r="D20" s="295">
        <v>249950.38</v>
      </c>
      <c r="E20" s="295">
        <v>48523.207000000002</v>
      </c>
      <c r="F20" s="295">
        <v>71806.165999999997</v>
      </c>
    </row>
    <row r="21" spans="1:6" x14ac:dyDescent="0.25">
      <c r="A21" s="233"/>
      <c r="B21" s="155" t="s">
        <v>342</v>
      </c>
      <c r="C21" s="296">
        <v>63.234035006051322</v>
      </c>
      <c r="D21" s="296">
        <v>62.852973458171988</v>
      </c>
      <c r="E21" s="296">
        <v>48.82167001039317</v>
      </c>
      <c r="F21" s="296">
        <v>74.299666688791035</v>
      </c>
    </row>
  </sheetData>
  <mergeCells count="10">
    <mergeCell ref="A18:A19"/>
    <mergeCell ref="A14:A15"/>
    <mergeCell ref="A12:A13"/>
    <mergeCell ref="A10:A11"/>
    <mergeCell ref="A16:A17"/>
    <mergeCell ref="A1:F1"/>
    <mergeCell ref="A2:B2"/>
    <mergeCell ref="A4:F4"/>
    <mergeCell ref="A6:A7"/>
    <mergeCell ref="A8:A9"/>
  </mergeCells>
  <pageMargins left="0.7" right="0.7" top="0.78740157499999996" bottom="0.78740157499999996" header="0.3" footer="0.3"/>
  <pageSetup paperSize="9" scale="6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9" tint="0.79998168889431442"/>
  </sheetPr>
  <dimension ref="A1:F24"/>
  <sheetViews>
    <sheetView zoomScaleNormal="100" workbookViewId="0">
      <selection activeCell="G30" sqref="G30"/>
    </sheetView>
  </sheetViews>
  <sheetFormatPr baseColWidth="10" defaultRowHeight="15" x14ac:dyDescent="0.25"/>
  <cols>
    <col min="1" max="1" width="17.28515625" customWidth="1"/>
  </cols>
  <sheetData>
    <row r="1" spans="1:6" x14ac:dyDescent="0.25">
      <c r="A1" s="305" t="s">
        <v>189</v>
      </c>
      <c r="B1" s="303"/>
      <c r="C1" s="303"/>
      <c r="D1" s="303"/>
      <c r="E1" s="303"/>
      <c r="F1" s="303"/>
    </row>
    <row r="2" spans="1:6" x14ac:dyDescent="0.25">
      <c r="A2" s="314" t="s">
        <v>395</v>
      </c>
      <c r="B2" s="314"/>
      <c r="C2" s="303"/>
      <c r="D2" s="303"/>
      <c r="E2" s="303"/>
      <c r="F2" s="303"/>
    </row>
    <row r="4" spans="1:6" x14ac:dyDescent="0.25">
      <c r="A4" s="306" t="s">
        <v>15</v>
      </c>
      <c r="B4" s="303"/>
      <c r="C4" s="303"/>
      <c r="D4" s="303"/>
      <c r="E4" s="303"/>
      <c r="F4" s="303"/>
    </row>
    <row r="5" spans="1:6" x14ac:dyDescent="0.25">
      <c r="A5" s="45"/>
      <c r="B5" s="313" t="s">
        <v>152</v>
      </c>
      <c r="C5" s="313"/>
      <c r="D5" s="313"/>
      <c r="E5" s="313" t="s">
        <v>74</v>
      </c>
      <c r="F5" s="313"/>
    </row>
    <row r="6" spans="1:6" x14ac:dyDescent="0.25">
      <c r="B6" s="7" t="s">
        <v>5</v>
      </c>
      <c r="C6" s="7" t="s">
        <v>14</v>
      </c>
      <c r="D6" s="7" t="s">
        <v>13</v>
      </c>
      <c r="E6" s="7" t="s">
        <v>14</v>
      </c>
      <c r="F6" s="7" t="s">
        <v>13</v>
      </c>
    </row>
    <row r="7" spans="1:6" x14ac:dyDescent="0.25">
      <c r="A7" s="4" t="s">
        <v>5</v>
      </c>
      <c r="B7" s="237">
        <v>124</v>
      </c>
      <c r="C7" s="237">
        <v>37</v>
      </c>
      <c r="D7" s="237">
        <v>87</v>
      </c>
      <c r="E7" s="238">
        <f>C7/$B7*100</f>
        <v>29.838709677419356</v>
      </c>
      <c r="F7" s="238">
        <f>D7/$B7*100</f>
        <v>70.161290322580655</v>
      </c>
    </row>
    <row r="8" spans="1:6" x14ac:dyDescent="0.25">
      <c r="A8" t="s">
        <v>8</v>
      </c>
      <c r="B8" s="239">
        <v>2</v>
      </c>
      <c r="C8" s="239">
        <v>1</v>
      </c>
      <c r="D8" s="239">
        <v>1</v>
      </c>
      <c r="E8" s="240">
        <f t="shared" ref="E8:F12" si="0">C8/$B8*100</f>
        <v>50</v>
      </c>
      <c r="F8" s="240">
        <f t="shared" si="0"/>
        <v>50</v>
      </c>
    </row>
    <row r="9" spans="1:6" x14ac:dyDescent="0.25">
      <c r="A9" t="s">
        <v>9</v>
      </c>
      <c r="B9" s="239">
        <v>21</v>
      </c>
      <c r="C9" s="239">
        <v>10</v>
      </c>
      <c r="D9" s="239">
        <v>11</v>
      </c>
      <c r="E9" s="240">
        <f t="shared" si="0"/>
        <v>47.619047619047613</v>
      </c>
      <c r="F9" s="240">
        <f t="shared" si="0"/>
        <v>52.380952380952387</v>
      </c>
    </row>
    <row r="10" spans="1:6" x14ac:dyDescent="0.25">
      <c r="A10" t="s">
        <v>10</v>
      </c>
      <c r="B10" s="239">
        <v>43</v>
      </c>
      <c r="C10" s="239">
        <v>15</v>
      </c>
      <c r="D10" s="239">
        <v>28</v>
      </c>
      <c r="E10" s="240">
        <f t="shared" si="0"/>
        <v>34.883720930232556</v>
      </c>
      <c r="F10" s="240">
        <f t="shared" si="0"/>
        <v>65.116279069767444</v>
      </c>
    </row>
    <row r="11" spans="1:6" x14ac:dyDescent="0.25">
      <c r="A11" t="s">
        <v>11</v>
      </c>
      <c r="B11" s="239">
        <v>35</v>
      </c>
      <c r="C11" s="239">
        <v>10</v>
      </c>
      <c r="D11" s="239">
        <v>25</v>
      </c>
      <c r="E11" s="240">
        <f t="shared" si="0"/>
        <v>28.571428571428569</v>
      </c>
      <c r="F11" s="240">
        <f t="shared" si="0"/>
        <v>71.428571428571431</v>
      </c>
    </row>
    <row r="12" spans="1:6" x14ac:dyDescent="0.25">
      <c r="A12" t="s">
        <v>281</v>
      </c>
      <c r="B12" s="239">
        <v>23</v>
      </c>
      <c r="C12" s="239">
        <v>1</v>
      </c>
      <c r="D12" s="239">
        <v>22</v>
      </c>
      <c r="E12" s="240">
        <f t="shared" si="0"/>
        <v>4.3478260869565215</v>
      </c>
      <c r="F12" s="240">
        <f t="shared" si="0"/>
        <v>95.652173913043484</v>
      </c>
    </row>
    <row r="13" spans="1:6" x14ac:dyDescent="0.25">
      <c r="A13" t="s">
        <v>12</v>
      </c>
      <c r="B13" s="239">
        <v>0</v>
      </c>
      <c r="C13" s="239">
        <v>0</v>
      </c>
      <c r="D13" s="239">
        <v>0</v>
      </c>
      <c r="E13" s="239">
        <v>0</v>
      </c>
      <c r="F13" s="239">
        <v>0</v>
      </c>
    </row>
    <row r="15" spans="1:6" x14ac:dyDescent="0.25">
      <c r="A15" s="305" t="s">
        <v>6</v>
      </c>
      <c r="B15" s="303"/>
      <c r="C15" s="303"/>
      <c r="D15" s="303"/>
      <c r="E15" s="303"/>
      <c r="F15" s="303"/>
    </row>
    <row r="16" spans="1:6" ht="33.6" customHeight="1" x14ac:dyDescent="0.25">
      <c r="A16" s="310" t="s">
        <v>397</v>
      </c>
      <c r="B16" s="311"/>
      <c r="C16" s="304"/>
      <c r="D16" s="301"/>
      <c r="E16" s="301"/>
      <c r="F16" s="301"/>
    </row>
    <row r="18" spans="1:1" x14ac:dyDescent="0.25">
      <c r="A18" s="224"/>
    </row>
    <row r="24" spans="1:1" ht="14.45" customHeight="1" x14ac:dyDescent="0.25"/>
  </sheetData>
  <mergeCells count="7">
    <mergeCell ref="A15:F15"/>
    <mergeCell ref="A16:F16"/>
    <mergeCell ref="E5:F5"/>
    <mergeCell ref="A4:F4"/>
    <mergeCell ref="A1:F1"/>
    <mergeCell ref="B5:D5"/>
    <mergeCell ref="A2:F2"/>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theme="9" tint="0.79998168889431442"/>
  </sheetPr>
  <dimension ref="A1:F24"/>
  <sheetViews>
    <sheetView workbookViewId="0">
      <selection activeCell="H9" sqref="H9"/>
    </sheetView>
  </sheetViews>
  <sheetFormatPr baseColWidth="10" defaultRowHeight="15" x14ac:dyDescent="0.25"/>
  <cols>
    <col min="1" max="1" width="36.28515625" customWidth="1"/>
    <col min="2" max="3" width="9.85546875" customWidth="1"/>
    <col min="5" max="5" width="9.28515625" customWidth="1"/>
    <col min="6" max="6" width="10.28515625" customWidth="1"/>
  </cols>
  <sheetData>
    <row r="1" spans="1:6" x14ac:dyDescent="0.25">
      <c r="A1" s="305" t="s">
        <v>190</v>
      </c>
      <c r="B1" s="303"/>
      <c r="C1" s="303"/>
      <c r="D1" s="303"/>
      <c r="E1" s="303"/>
      <c r="F1" s="303"/>
    </row>
    <row r="2" spans="1:6" x14ac:dyDescent="0.25">
      <c r="A2" s="314" t="s">
        <v>395</v>
      </c>
      <c r="B2" s="314"/>
      <c r="C2" s="303"/>
      <c r="D2" s="303"/>
      <c r="E2" s="303"/>
      <c r="F2" s="303"/>
    </row>
    <row r="4" spans="1:6" x14ac:dyDescent="0.25">
      <c r="A4" s="306" t="s">
        <v>16</v>
      </c>
      <c r="B4" s="303"/>
      <c r="C4" s="303"/>
      <c r="D4" s="303"/>
      <c r="E4" s="303"/>
      <c r="F4" s="303"/>
    </row>
    <row r="5" spans="1:6" ht="14.45" customHeight="1" x14ac:dyDescent="0.25">
      <c r="A5" s="45"/>
      <c r="B5" s="315" t="s">
        <v>5</v>
      </c>
      <c r="C5" s="313" t="s">
        <v>162</v>
      </c>
      <c r="D5" s="303"/>
      <c r="E5" s="303"/>
      <c r="F5" s="303"/>
    </row>
    <row r="6" spans="1:6" x14ac:dyDescent="0.25">
      <c r="A6" s="1"/>
      <c r="B6" s="316"/>
      <c r="C6" s="1" t="s">
        <v>154</v>
      </c>
      <c r="D6" s="1" t="s">
        <v>153</v>
      </c>
      <c r="E6" s="1" t="s">
        <v>155</v>
      </c>
      <c r="F6" s="1" t="s">
        <v>150</v>
      </c>
    </row>
    <row r="7" spans="1:6" x14ac:dyDescent="0.25">
      <c r="A7" s="165" t="s">
        <v>282</v>
      </c>
      <c r="B7" s="241">
        <v>124</v>
      </c>
      <c r="C7" s="241">
        <v>43</v>
      </c>
      <c r="D7" s="241">
        <v>46</v>
      </c>
      <c r="E7" s="241">
        <v>28</v>
      </c>
      <c r="F7" s="241">
        <v>7</v>
      </c>
    </row>
    <row r="8" spans="1:6" x14ac:dyDescent="0.25">
      <c r="A8" t="s">
        <v>17</v>
      </c>
      <c r="B8" s="242">
        <v>33</v>
      </c>
      <c r="C8" s="243">
        <v>12</v>
      </c>
      <c r="D8" s="243">
        <v>13</v>
      </c>
      <c r="E8" s="243">
        <v>8</v>
      </c>
      <c r="F8" s="243">
        <v>0</v>
      </c>
    </row>
    <row r="9" spans="1:6" x14ac:dyDescent="0.25">
      <c r="A9" t="s">
        <v>37</v>
      </c>
      <c r="B9" s="242">
        <v>34</v>
      </c>
      <c r="C9" s="243">
        <v>13</v>
      </c>
      <c r="D9" s="243">
        <v>10</v>
      </c>
      <c r="E9" s="243">
        <v>6</v>
      </c>
      <c r="F9">
        <v>5</v>
      </c>
    </row>
    <row r="10" spans="1:6" x14ac:dyDescent="0.25">
      <c r="A10" t="s">
        <v>35</v>
      </c>
      <c r="B10" s="242">
        <v>6</v>
      </c>
      <c r="C10" s="243">
        <v>4</v>
      </c>
      <c r="D10" s="243">
        <v>1</v>
      </c>
      <c r="E10" s="243">
        <v>1</v>
      </c>
      <c r="F10" s="243">
        <v>0</v>
      </c>
    </row>
    <row r="11" spans="1:6" x14ac:dyDescent="0.25">
      <c r="A11" t="s">
        <v>38</v>
      </c>
      <c r="B11" s="242">
        <v>31</v>
      </c>
      <c r="C11" s="243">
        <v>8</v>
      </c>
      <c r="D11" s="243">
        <v>15</v>
      </c>
      <c r="E11" s="243">
        <v>7</v>
      </c>
      <c r="F11">
        <v>1</v>
      </c>
    </row>
    <row r="12" spans="1:6" x14ac:dyDescent="0.25">
      <c r="A12" t="s">
        <v>34</v>
      </c>
      <c r="B12" s="242">
        <v>4</v>
      </c>
      <c r="C12" s="243">
        <v>0</v>
      </c>
      <c r="D12" s="243">
        <v>3</v>
      </c>
      <c r="E12" s="243">
        <v>0</v>
      </c>
      <c r="F12">
        <v>1</v>
      </c>
    </row>
    <row r="13" spans="1:6" x14ac:dyDescent="0.25">
      <c r="A13" t="s">
        <v>36</v>
      </c>
      <c r="B13" s="242">
        <v>16</v>
      </c>
      <c r="C13" s="243">
        <v>6</v>
      </c>
      <c r="D13" s="243">
        <v>4</v>
      </c>
      <c r="E13" s="243">
        <v>6</v>
      </c>
      <c r="F13" s="243">
        <v>0</v>
      </c>
    </row>
    <row r="14" spans="1:6" x14ac:dyDescent="0.25">
      <c r="B14" s="244"/>
      <c r="C14" s="244"/>
      <c r="D14" s="244"/>
      <c r="E14" s="244"/>
      <c r="F14" s="244"/>
    </row>
    <row r="15" spans="1:6" x14ac:dyDescent="0.25">
      <c r="A15" s="305" t="s">
        <v>6</v>
      </c>
      <c r="B15" s="303"/>
      <c r="C15" s="303"/>
      <c r="D15" s="303"/>
      <c r="E15" s="303"/>
      <c r="F15" s="303"/>
    </row>
    <row r="16" spans="1:6" ht="14.45" customHeight="1" x14ac:dyDescent="0.25">
      <c r="A16" s="317" t="s">
        <v>274</v>
      </c>
      <c r="B16" s="301"/>
      <c r="C16" s="301"/>
      <c r="D16" s="301"/>
      <c r="E16" s="301"/>
      <c r="F16" s="301"/>
    </row>
    <row r="17" spans="1:6" ht="31.15" customHeight="1" x14ac:dyDescent="0.25">
      <c r="A17" s="310" t="s">
        <v>397</v>
      </c>
      <c r="B17" s="311"/>
      <c r="C17" s="311"/>
      <c r="D17" s="304"/>
      <c r="E17" s="301"/>
      <c r="F17" s="301"/>
    </row>
    <row r="18" spans="1:6" ht="22.15" customHeight="1" x14ac:dyDescent="0.25">
      <c r="A18" s="312" t="s">
        <v>164</v>
      </c>
      <c r="B18" s="312"/>
      <c r="C18" s="312"/>
      <c r="D18" s="312"/>
      <c r="E18" s="312"/>
      <c r="F18" s="312"/>
    </row>
    <row r="19" spans="1:6" ht="77.45" customHeight="1" x14ac:dyDescent="0.25">
      <c r="A19" s="304" t="s">
        <v>275</v>
      </c>
      <c r="B19" s="304"/>
      <c r="C19" s="304"/>
      <c r="D19" s="304"/>
      <c r="E19" s="304"/>
      <c r="F19" s="304"/>
    </row>
    <row r="21" spans="1:6" x14ac:dyDescent="0.25">
      <c r="A21" s="224"/>
    </row>
    <row r="24" spans="1:6" ht="14.45" customHeight="1" x14ac:dyDescent="0.25"/>
  </sheetData>
  <mergeCells count="10">
    <mergeCell ref="A1:F1"/>
    <mergeCell ref="A15:F15"/>
    <mergeCell ref="A4:F4"/>
    <mergeCell ref="B5:B6"/>
    <mergeCell ref="A19:F19"/>
    <mergeCell ref="A17:F17"/>
    <mergeCell ref="A18:F18"/>
    <mergeCell ref="A2:F2"/>
    <mergeCell ref="A16:F16"/>
    <mergeCell ref="C5:F5"/>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9" tint="0.79998168889431442"/>
    <pageSetUpPr fitToPage="1"/>
  </sheetPr>
  <dimension ref="A1:H18"/>
  <sheetViews>
    <sheetView workbookViewId="0">
      <selection activeCell="I7" sqref="I7"/>
    </sheetView>
  </sheetViews>
  <sheetFormatPr baseColWidth="10" defaultRowHeight="15" x14ac:dyDescent="0.25"/>
  <cols>
    <col min="1" max="1" width="28.7109375" customWidth="1"/>
    <col min="2" max="2" width="13.28515625" customWidth="1"/>
    <col min="3" max="3" width="11" customWidth="1"/>
    <col min="4" max="4" width="6.140625" customWidth="1"/>
    <col min="5" max="5" width="17.42578125" customWidth="1"/>
    <col min="6" max="6" width="17.7109375" customWidth="1"/>
    <col min="7" max="7" width="21.28515625" customWidth="1"/>
  </cols>
  <sheetData>
    <row r="1" spans="1:8" x14ac:dyDescent="0.25">
      <c r="A1" s="305" t="s">
        <v>218</v>
      </c>
      <c r="B1" s="305"/>
      <c r="C1" s="305"/>
      <c r="D1" s="305"/>
      <c r="E1" s="305"/>
      <c r="F1" s="303"/>
      <c r="G1" s="303"/>
    </row>
    <row r="2" spans="1:8" x14ac:dyDescent="0.25">
      <c r="A2" s="308" t="s">
        <v>398</v>
      </c>
      <c r="B2" s="308"/>
      <c r="C2" s="308"/>
      <c r="D2" s="308"/>
      <c r="E2" s="308"/>
      <c r="F2" s="308"/>
      <c r="G2" s="308"/>
    </row>
    <row r="3" spans="1:8" x14ac:dyDescent="0.25">
      <c r="A3" s="24"/>
      <c r="B3" s="24"/>
      <c r="C3" s="24"/>
      <c r="D3" s="24"/>
      <c r="E3" s="24"/>
    </row>
    <row r="4" spans="1:8" x14ac:dyDescent="0.25">
      <c r="A4" s="306" t="s">
        <v>19</v>
      </c>
      <c r="B4" s="306"/>
      <c r="C4" s="306"/>
      <c r="D4" s="306"/>
      <c r="E4" s="306"/>
      <c r="F4" s="303"/>
      <c r="G4" s="303"/>
    </row>
    <row r="5" spans="1:8" ht="45" x14ac:dyDescent="0.25">
      <c r="A5" s="45"/>
      <c r="B5" s="319" t="s">
        <v>152</v>
      </c>
      <c r="C5" s="319"/>
      <c r="D5" s="319"/>
      <c r="E5" s="319"/>
      <c r="F5" s="320"/>
      <c r="G5" s="213" t="s">
        <v>157</v>
      </c>
      <c r="H5" s="246"/>
    </row>
    <row r="6" spans="1:8" ht="33.6" customHeight="1" x14ac:dyDescent="0.25">
      <c r="B6" s="1" t="s">
        <v>195</v>
      </c>
      <c r="C6" s="52" t="s">
        <v>158</v>
      </c>
      <c r="D6" s="100" t="s">
        <v>1</v>
      </c>
      <c r="E6" s="100" t="s">
        <v>168</v>
      </c>
      <c r="F6" s="100" t="s">
        <v>163</v>
      </c>
      <c r="G6" s="214"/>
      <c r="H6" s="246"/>
    </row>
    <row r="7" spans="1:8" x14ac:dyDescent="0.25">
      <c r="A7" s="107" t="s">
        <v>18</v>
      </c>
      <c r="B7" s="289">
        <v>3</v>
      </c>
      <c r="C7" s="289">
        <v>89</v>
      </c>
      <c r="D7" s="289">
        <v>38</v>
      </c>
      <c r="E7" s="289">
        <v>56</v>
      </c>
      <c r="F7" s="289">
        <v>27</v>
      </c>
      <c r="G7" s="251" t="s">
        <v>7</v>
      </c>
      <c r="H7" s="246"/>
    </row>
    <row r="8" spans="1:8" x14ac:dyDescent="0.25">
      <c r="A8" s="106" t="s">
        <v>159</v>
      </c>
      <c r="B8" s="248">
        <v>1</v>
      </c>
      <c r="C8" s="252">
        <v>35</v>
      </c>
      <c r="D8" s="248">
        <v>30</v>
      </c>
      <c r="E8" s="248">
        <v>40</v>
      </c>
      <c r="F8" s="252">
        <v>15</v>
      </c>
      <c r="G8" s="253">
        <v>4.99</v>
      </c>
      <c r="H8" s="246"/>
    </row>
    <row r="9" spans="1:8" x14ac:dyDescent="0.25">
      <c r="A9" s="106" t="s">
        <v>160</v>
      </c>
      <c r="B9" s="248">
        <v>2</v>
      </c>
      <c r="C9" s="252">
        <v>54</v>
      </c>
      <c r="D9" s="248">
        <f>4+4</f>
        <v>8</v>
      </c>
      <c r="E9" s="248">
        <v>16</v>
      </c>
      <c r="F9" s="252">
        <v>12</v>
      </c>
      <c r="G9" s="255">
        <v>47.9</v>
      </c>
      <c r="H9" s="246"/>
    </row>
    <row r="10" spans="1:8" x14ac:dyDescent="0.25">
      <c r="A10" s="94" t="s">
        <v>161</v>
      </c>
      <c r="B10" s="248">
        <v>7</v>
      </c>
      <c r="C10" s="252">
        <v>311</v>
      </c>
      <c r="D10" s="248" t="s">
        <v>46</v>
      </c>
      <c r="E10" s="248">
        <v>126</v>
      </c>
      <c r="F10" s="248">
        <v>67</v>
      </c>
      <c r="G10" s="254" t="s">
        <v>7</v>
      </c>
      <c r="H10" s="246"/>
    </row>
    <row r="11" spans="1:8" x14ac:dyDescent="0.25">
      <c r="A11" t="s">
        <v>346</v>
      </c>
      <c r="B11" s="252">
        <v>2</v>
      </c>
      <c r="C11" s="252" t="s">
        <v>46</v>
      </c>
      <c r="D11" s="252" t="s">
        <v>46</v>
      </c>
      <c r="E11" s="252">
        <v>55</v>
      </c>
      <c r="F11" s="252">
        <v>12</v>
      </c>
      <c r="G11" s="255" t="s">
        <v>7</v>
      </c>
      <c r="H11" s="246"/>
    </row>
    <row r="12" spans="1:8" x14ac:dyDescent="0.25">
      <c r="B12" s="288"/>
      <c r="C12" s="288"/>
      <c r="D12" s="288"/>
      <c r="E12" s="288"/>
      <c r="F12" s="288"/>
      <c r="G12" s="256"/>
      <c r="H12" s="246"/>
    </row>
    <row r="13" spans="1:8" x14ac:dyDescent="0.25">
      <c r="A13" s="318" t="s">
        <v>6</v>
      </c>
      <c r="B13" s="305"/>
      <c r="C13" s="305"/>
      <c r="D13" s="305"/>
      <c r="E13" s="305"/>
      <c r="F13" s="305"/>
      <c r="G13" s="305"/>
    </row>
    <row r="14" spans="1:8" ht="15.6" customHeight="1" x14ac:dyDescent="0.25">
      <c r="A14" s="301" t="s">
        <v>327</v>
      </c>
      <c r="B14" s="301"/>
      <c r="C14" s="301"/>
      <c r="D14" s="301"/>
      <c r="E14" s="301"/>
      <c r="F14" s="301"/>
      <c r="G14" s="301"/>
    </row>
    <row r="15" spans="1:8" ht="48" customHeight="1" x14ac:dyDescent="0.25">
      <c r="A15" s="301" t="s">
        <v>347</v>
      </c>
      <c r="B15" s="301"/>
      <c r="C15" s="301"/>
      <c r="D15" s="301"/>
      <c r="E15" s="301"/>
      <c r="F15" s="301"/>
      <c r="G15" s="301"/>
    </row>
    <row r="18" ht="14.45" customHeight="1" x14ac:dyDescent="0.25"/>
  </sheetData>
  <mergeCells count="7">
    <mergeCell ref="A15:G15"/>
    <mergeCell ref="A14:G14"/>
    <mergeCell ref="A13:G13"/>
    <mergeCell ref="A1:G1"/>
    <mergeCell ref="A4:G4"/>
    <mergeCell ref="B5:F5"/>
    <mergeCell ref="A2:G2"/>
  </mergeCells>
  <pageMargins left="0.7" right="0.7" top="0.78740157499999996" bottom="0.78740157499999996" header="0.3" footer="0.3"/>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tabColor theme="9" tint="0.79998168889431442"/>
  </sheetPr>
  <dimension ref="A1:B24"/>
  <sheetViews>
    <sheetView workbookViewId="0">
      <selection activeCell="G14" sqref="G14"/>
    </sheetView>
  </sheetViews>
  <sheetFormatPr baseColWidth="10" defaultRowHeight="15" x14ac:dyDescent="0.25"/>
  <cols>
    <col min="1" max="1" width="32.5703125" customWidth="1"/>
    <col min="2" max="2" width="18.28515625" customWidth="1"/>
  </cols>
  <sheetData>
    <row r="1" spans="1:2" x14ac:dyDescent="0.25">
      <c r="A1" s="305" t="s">
        <v>156</v>
      </c>
      <c r="B1" s="303"/>
    </row>
    <row r="2" spans="1:2" x14ac:dyDescent="0.25">
      <c r="A2" s="308" t="s">
        <v>398</v>
      </c>
      <c r="B2" s="308"/>
    </row>
    <row r="3" spans="1:2" x14ac:dyDescent="0.25">
      <c r="A3" s="11"/>
      <c r="B3" s="13"/>
    </row>
    <row r="4" spans="1:2" x14ac:dyDescent="0.25">
      <c r="A4" s="306" t="s">
        <v>39</v>
      </c>
      <c r="B4" s="303"/>
    </row>
    <row r="5" spans="1:2" x14ac:dyDescent="0.25">
      <c r="B5" s="7" t="s">
        <v>5</v>
      </c>
    </row>
    <row r="6" spans="1:2" x14ac:dyDescent="0.25">
      <c r="A6" s="4" t="s">
        <v>20</v>
      </c>
      <c r="B6" s="4">
        <v>4</v>
      </c>
    </row>
    <row r="7" spans="1:2" x14ac:dyDescent="0.25">
      <c r="A7" t="s">
        <v>21</v>
      </c>
      <c r="B7">
        <v>15</v>
      </c>
    </row>
    <row r="8" spans="1:2" ht="14.45" customHeight="1" x14ac:dyDescent="0.25">
      <c r="A8" s="10" t="s">
        <v>22</v>
      </c>
      <c r="B8" s="14">
        <v>13</v>
      </c>
    </row>
    <row r="9" spans="1:2" x14ac:dyDescent="0.25">
      <c r="A9" s="10" t="s">
        <v>23</v>
      </c>
      <c r="B9" s="14">
        <v>2</v>
      </c>
    </row>
    <row r="10" spans="1:2" x14ac:dyDescent="0.25">
      <c r="A10" s="2" t="s">
        <v>196</v>
      </c>
      <c r="B10" s="14">
        <v>1</v>
      </c>
    </row>
    <row r="11" spans="1:2" x14ac:dyDescent="0.25">
      <c r="A11" s="2" t="s">
        <v>283</v>
      </c>
      <c r="B11" s="14">
        <v>1</v>
      </c>
    </row>
    <row r="12" spans="1:2" x14ac:dyDescent="0.25">
      <c r="A12" s="2" t="s">
        <v>25</v>
      </c>
      <c r="B12" s="101">
        <v>1</v>
      </c>
    </row>
    <row r="13" spans="1:2" x14ac:dyDescent="0.25">
      <c r="A13" s="14"/>
      <c r="B13" s="14"/>
    </row>
    <row r="14" spans="1:2" x14ac:dyDescent="0.25">
      <c r="A14" s="321" t="s">
        <v>6</v>
      </c>
      <c r="B14" s="312"/>
    </row>
    <row r="15" spans="1:2" ht="30.6" customHeight="1" x14ac:dyDescent="0.25">
      <c r="A15" s="304" t="s">
        <v>324</v>
      </c>
      <c r="B15" s="304"/>
    </row>
    <row r="24" ht="14.45" customHeight="1" x14ac:dyDescent="0.25"/>
  </sheetData>
  <mergeCells count="5">
    <mergeCell ref="A4:B4"/>
    <mergeCell ref="A2:B2"/>
    <mergeCell ref="A1:B1"/>
    <mergeCell ref="A14:B14"/>
    <mergeCell ref="A15:B15"/>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tabColor theme="9" tint="0.79998168889431442"/>
  </sheetPr>
  <dimension ref="A1:B24"/>
  <sheetViews>
    <sheetView workbookViewId="0">
      <selection activeCell="D10" sqref="D10"/>
    </sheetView>
  </sheetViews>
  <sheetFormatPr baseColWidth="10" defaultRowHeight="15" x14ac:dyDescent="0.25"/>
  <cols>
    <col min="1" max="1" width="29.28515625" customWidth="1"/>
    <col min="2" max="2" width="26" customWidth="1"/>
  </cols>
  <sheetData>
    <row r="1" spans="1:2" ht="42" customHeight="1" x14ac:dyDescent="0.25">
      <c r="A1" s="322" t="s">
        <v>323</v>
      </c>
      <c r="B1" s="301"/>
    </row>
    <row r="2" spans="1:2" x14ac:dyDescent="0.25">
      <c r="A2" s="308" t="s">
        <v>400</v>
      </c>
      <c r="B2" s="308"/>
    </row>
    <row r="3" spans="1:2" x14ac:dyDescent="0.25">
      <c r="A3" s="24"/>
    </row>
    <row r="4" spans="1:2" x14ac:dyDescent="0.25">
      <c r="A4" s="306" t="s">
        <v>26</v>
      </c>
      <c r="B4" s="303"/>
    </row>
    <row r="5" spans="1:2" x14ac:dyDescent="0.25">
      <c r="B5" s="7" t="s">
        <v>5</v>
      </c>
    </row>
    <row r="6" spans="1:2" x14ac:dyDescent="0.25">
      <c r="A6" s="281" t="s">
        <v>297</v>
      </c>
      <c r="B6" s="84">
        <v>3451</v>
      </c>
    </row>
    <row r="7" spans="1:2" x14ac:dyDescent="0.25">
      <c r="A7" s="279" t="s">
        <v>298</v>
      </c>
      <c r="B7" s="54">
        <v>877</v>
      </c>
    </row>
    <row r="8" spans="1:2" x14ac:dyDescent="0.25">
      <c r="A8" s="14" t="s">
        <v>299</v>
      </c>
      <c r="B8" s="14">
        <v>3729</v>
      </c>
    </row>
    <row r="9" spans="1:2" x14ac:dyDescent="0.25">
      <c r="A9" s="14" t="s">
        <v>300</v>
      </c>
      <c r="B9" s="14">
        <v>4093</v>
      </c>
    </row>
    <row r="10" spans="1:2" x14ac:dyDescent="0.25">
      <c r="A10" s="14" t="s">
        <v>301</v>
      </c>
      <c r="B10" s="14">
        <v>1702</v>
      </c>
    </row>
    <row r="12" spans="1:2" x14ac:dyDescent="0.25">
      <c r="A12" s="1" t="s">
        <v>6</v>
      </c>
    </row>
    <row r="13" spans="1:2" ht="39.75" customHeight="1" x14ac:dyDescent="0.25">
      <c r="A13" s="301" t="s">
        <v>401</v>
      </c>
      <c r="B13" s="301"/>
    </row>
    <row r="24" ht="14.45" customHeight="1" x14ac:dyDescent="0.25"/>
  </sheetData>
  <mergeCells count="4">
    <mergeCell ref="A4:B4"/>
    <mergeCell ref="A1:B1"/>
    <mergeCell ref="A2:B2"/>
    <mergeCell ref="A13:B13"/>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theme="9" tint="0.79998168889431442"/>
    <pageSetUpPr fitToPage="1"/>
  </sheetPr>
  <dimension ref="A1:B32"/>
  <sheetViews>
    <sheetView zoomScale="85" zoomScaleNormal="85" workbookViewId="0">
      <selection activeCell="D9" sqref="D9"/>
    </sheetView>
  </sheetViews>
  <sheetFormatPr baseColWidth="10" defaultRowHeight="15" x14ac:dyDescent="0.25"/>
  <cols>
    <col min="1" max="1" width="60" customWidth="1"/>
  </cols>
  <sheetData>
    <row r="1" spans="1:2" ht="32.450000000000003" customHeight="1" x14ac:dyDescent="0.25">
      <c r="A1" s="322" t="s">
        <v>220</v>
      </c>
      <c r="B1" s="301"/>
    </row>
    <row r="2" spans="1:2" x14ac:dyDescent="0.25">
      <c r="A2" s="323" t="s">
        <v>398</v>
      </c>
      <c r="B2" s="323"/>
    </row>
    <row r="3" spans="1:2" x14ac:dyDescent="0.25">
      <c r="A3" s="11"/>
      <c r="B3" s="13"/>
    </row>
    <row r="4" spans="1:2" x14ac:dyDescent="0.25">
      <c r="A4" s="306" t="s">
        <v>32</v>
      </c>
      <c r="B4" s="303"/>
    </row>
    <row r="5" spans="1:2" x14ac:dyDescent="0.25">
      <c r="B5" s="7" t="s">
        <v>152</v>
      </c>
    </row>
    <row r="6" spans="1:2" ht="14.45" customHeight="1" x14ac:dyDescent="0.25">
      <c r="A6" s="199" t="s">
        <v>5</v>
      </c>
      <c r="B6" s="247">
        <v>1683</v>
      </c>
    </row>
    <row r="7" spans="1:2" ht="14.45" customHeight="1" x14ac:dyDescent="0.25">
      <c r="A7" s="99" t="s">
        <v>302</v>
      </c>
      <c r="B7" s="249">
        <v>483</v>
      </c>
    </row>
    <row r="8" spans="1:2" ht="14.45" customHeight="1" x14ac:dyDescent="0.25">
      <c r="A8" s="212" t="s">
        <v>303</v>
      </c>
      <c r="B8" s="248">
        <v>40</v>
      </c>
    </row>
    <row r="9" spans="1:2" ht="14.45" customHeight="1" x14ac:dyDescent="0.25">
      <c r="A9" s="203" t="s">
        <v>304</v>
      </c>
      <c r="B9" s="248">
        <v>40</v>
      </c>
    </row>
    <row r="10" spans="1:2" ht="14.45" customHeight="1" x14ac:dyDescent="0.25">
      <c r="A10" s="212" t="s">
        <v>337</v>
      </c>
      <c r="B10" s="248">
        <v>37</v>
      </c>
    </row>
    <row r="11" spans="1:2" ht="14.45" customHeight="1" x14ac:dyDescent="0.25">
      <c r="A11" s="203" t="s">
        <v>338</v>
      </c>
      <c r="B11" s="248">
        <v>37</v>
      </c>
    </row>
    <row r="12" spans="1:2" ht="14.45" customHeight="1" x14ac:dyDescent="0.25">
      <c r="A12" s="212" t="s">
        <v>305</v>
      </c>
      <c r="B12" s="248">
        <v>75</v>
      </c>
    </row>
    <row r="13" spans="1:2" ht="14.45" customHeight="1" x14ac:dyDescent="0.25">
      <c r="A13" s="203" t="s">
        <v>339</v>
      </c>
      <c r="B13" s="248">
        <v>42</v>
      </c>
    </row>
    <row r="14" spans="1:2" ht="14.45" customHeight="1" x14ac:dyDescent="0.25">
      <c r="A14" s="99" t="s">
        <v>306</v>
      </c>
      <c r="B14" s="249">
        <v>36</v>
      </c>
    </row>
    <row r="15" spans="1:2" ht="14.45" customHeight="1" x14ac:dyDescent="0.25">
      <c r="A15" s="99" t="s">
        <v>307</v>
      </c>
      <c r="B15" s="249">
        <v>0</v>
      </c>
    </row>
    <row r="16" spans="1:2" ht="14.45" customHeight="1" x14ac:dyDescent="0.25">
      <c r="A16" s="202" t="s">
        <v>308</v>
      </c>
      <c r="B16" s="248">
        <v>0</v>
      </c>
    </row>
    <row r="17" spans="1:2" x14ac:dyDescent="0.25">
      <c r="A17" s="99" t="s">
        <v>309</v>
      </c>
      <c r="B17" s="249">
        <v>13</v>
      </c>
    </row>
    <row r="18" spans="1:2" x14ac:dyDescent="0.25">
      <c r="A18" s="290" t="s">
        <v>310</v>
      </c>
      <c r="B18" s="249">
        <v>87</v>
      </c>
    </row>
    <row r="19" spans="1:2" ht="14.45" customHeight="1" x14ac:dyDescent="0.25">
      <c r="A19" s="212" t="s">
        <v>311</v>
      </c>
      <c r="B19" s="248">
        <v>15</v>
      </c>
    </row>
    <row r="20" spans="1:2" ht="14.45" customHeight="1" x14ac:dyDescent="0.25">
      <c r="A20" s="203" t="s">
        <v>340</v>
      </c>
      <c r="B20" s="248">
        <v>15</v>
      </c>
    </row>
    <row r="21" spans="1:2" ht="14.45" customHeight="1" x14ac:dyDescent="0.25">
      <c r="A21" s="99" t="s">
        <v>391</v>
      </c>
      <c r="B21" s="249">
        <v>17</v>
      </c>
    </row>
    <row r="22" spans="1:2" ht="14.45" customHeight="1" x14ac:dyDescent="0.25">
      <c r="A22" s="99" t="s">
        <v>355</v>
      </c>
      <c r="B22" s="249">
        <v>33</v>
      </c>
    </row>
    <row r="23" spans="1:2" ht="14.45" customHeight="1" x14ac:dyDescent="0.25">
      <c r="A23" s="99" t="s">
        <v>312</v>
      </c>
      <c r="B23" s="249">
        <v>211</v>
      </c>
    </row>
    <row r="24" spans="1:2" x14ac:dyDescent="0.25">
      <c r="A24" s="99" t="s">
        <v>313</v>
      </c>
      <c r="B24" s="249">
        <v>711</v>
      </c>
    </row>
    <row r="25" spans="1:2" ht="14.45" customHeight="1" x14ac:dyDescent="0.25">
      <c r="A25" s="212" t="s">
        <v>341</v>
      </c>
      <c r="B25" s="248">
        <v>149</v>
      </c>
    </row>
    <row r="26" spans="1:2" x14ac:dyDescent="0.25">
      <c r="A26" s="212" t="s">
        <v>314</v>
      </c>
      <c r="B26" s="248">
        <v>26</v>
      </c>
    </row>
    <row r="27" spans="1:2" x14ac:dyDescent="0.25">
      <c r="A27" s="212" t="s">
        <v>315</v>
      </c>
      <c r="B27" s="248">
        <v>19</v>
      </c>
    </row>
    <row r="28" spans="1:2" x14ac:dyDescent="0.25">
      <c r="A28" s="99" t="s">
        <v>316</v>
      </c>
      <c r="B28" s="249">
        <v>91</v>
      </c>
    </row>
    <row r="29" spans="1:2" x14ac:dyDescent="0.25">
      <c r="A29" s="212" t="s">
        <v>317</v>
      </c>
      <c r="B29" s="248">
        <v>0</v>
      </c>
    </row>
    <row r="30" spans="1:2" x14ac:dyDescent="0.25">
      <c r="A30" s="212" t="s">
        <v>318</v>
      </c>
      <c r="B30" s="248">
        <v>14</v>
      </c>
    </row>
    <row r="31" spans="1:2" x14ac:dyDescent="0.25">
      <c r="A31" s="99" t="s">
        <v>319</v>
      </c>
      <c r="B31" s="248">
        <v>1</v>
      </c>
    </row>
    <row r="32" spans="1:2" x14ac:dyDescent="0.25">
      <c r="A32" s="14"/>
    </row>
  </sheetData>
  <mergeCells count="3">
    <mergeCell ref="A4:B4"/>
    <mergeCell ref="A1:B1"/>
    <mergeCell ref="A2:B2"/>
  </mergeCells>
  <pageMargins left="0.7" right="0.7" top="0.78740157499999996" bottom="0.78740157499999996"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tabColor theme="9" tint="0.79998168889431442"/>
    <pageSetUpPr fitToPage="1"/>
  </sheetPr>
  <dimension ref="A1:L74"/>
  <sheetViews>
    <sheetView zoomScale="85" zoomScaleNormal="85" workbookViewId="0">
      <selection sqref="A1:J1"/>
    </sheetView>
  </sheetViews>
  <sheetFormatPr baseColWidth="10" defaultRowHeight="15" x14ac:dyDescent="0.25"/>
  <cols>
    <col min="1" max="1" width="8" customWidth="1"/>
    <col min="2" max="2" width="9.5703125" customWidth="1"/>
    <col min="3" max="3" width="70.7109375" customWidth="1"/>
    <col min="4" max="4" width="6" customWidth="1"/>
    <col min="5" max="5" width="7.28515625" customWidth="1"/>
    <col min="6" max="6" width="6.7109375" customWidth="1"/>
    <col min="7" max="7" width="8" customWidth="1"/>
    <col min="8" max="8" width="5.85546875" customWidth="1"/>
    <col min="9" max="9" width="6.28515625" customWidth="1"/>
    <col min="10" max="10" width="6.42578125" customWidth="1"/>
  </cols>
  <sheetData>
    <row r="1" spans="1:12" ht="38.25" customHeight="1" x14ac:dyDescent="0.25">
      <c r="A1" s="349" t="s">
        <v>388</v>
      </c>
      <c r="B1" s="349"/>
      <c r="C1" s="349"/>
      <c r="D1" s="301"/>
      <c r="E1" s="301"/>
      <c r="F1" s="301"/>
      <c r="G1" s="301"/>
      <c r="H1" s="301"/>
      <c r="I1" s="301"/>
      <c r="J1" s="301"/>
    </row>
    <row r="2" spans="1:12" x14ac:dyDescent="0.25">
      <c r="A2" s="324" t="s">
        <v>398</v>
      </c>
      <c r="B2" s="324"/>
      <c r="C2" s="324"/>
      <c r="D2" s="324"/>
      <c r="E2" s="324"/>
      <c r="F2" s="324"/>
      <c r="G2" s="324"/>
      <c r="H2" s="324"/>
      <c r="I2" s="324"/>
      <c r="J2" s="324"/>
    </row>
    <row r="3" spans="1:12" ht="8.4499999999999993" customHeight="1" x14ac:dyDescent="0.25">
      <c r="A3" s="24"/>
      <c r="B3" s="24"/>
    </row>
    <row r="4" spans="1:12" x14ac:dyDescent="0.25">
      <c r="A4" s="306" t="s">
        <v>33</v>
      </c>
      <c r="B4" s="306"/>
      <c r="C4" s="303"/>
      <c r="D4" s="303"/>
      <c r="E4" s="303"/>
      <c r="F4" s="303"/>
      <c r="G4" s="303"/>
      <c r="H4" s="303"/>
      <c r="I4" s="303"/>
      <c r="J4" s="303"/>
    </row>
    <row r="5" spans="1:12" ht="28.15" customHeight="1" x14ac:dyDescent="0.25">
      <c r="D5" s="85" t="s">
        <v>5</v>
      </c>
      <c r="E5" s="85" t="s">
        <v>184</v>
      </c>
      <c r="F5" s="85" t="s">
        <v>27</v>
      </c>
      <c r="G5" s="85" t="s">
        <v>28</v>
      </c>
      <c r="H5" s="85" t="s">
        <v>29</v>
      </c>
      <c r="I5" s="85" t="s">
        <v>30</v>
      </c>
      <c r="J5" s="85" t="s">
        <v>31</v>
      </c>
    </row>
    <row r="6" spans="1:12" ht="13.9" customHeight="1" x14ac:dyDescent="0.25">
      <c r="A6" s="180" t="s">
        <v>5</v>
      </c>
      <c r="B6" s="46" t="s">
        <v>266</v>
      </c>
      <c r="C6" s="46" t="s">
        <v>185</v>
      </c>
      <c r="D6" s="92">
        <v>2212</v>
      </c>
      <c r="E6" s="92">
        <v>216</v>
      </c>
      <c r="F6" s="92">
        <v>185</v>
      </c>
      <c r="G6" s="92">
        <v>218</v>
      </c>
      <c r="H6" s="92">
        <v>295</v>
      </c>
      <c r="I6" s="92">
        <v>342</v>
      </c>
      <c r="J6" s="92">
        <v>956</v>
      </c>
      <c r="K6" s="93"/>
      <c r="L6" s="93"/>
    </row>
    <row r="7" spans="1:12" ht="13.9" customHeight="1" x14ac:dyDescent="0.25">
      <c r="A7" s="181"/>
      <c r="B7" s="113" t="s">
        <v>245</v>
      </c>
      <c r="C7" s="90" t="s">
        <v>224</v>
      </c>
      <c r="D7" s="93">
        <v>121</v>
      </c>
      <c r="E7" s="93">
        <v>14</v>
      </c>
      <c r="F7" s="93">
        <v>12</v>
      </c>
      <c r="G7" s="93">
        <v>12</v>
      </c>
      <c r="H7" s="93">
        <v>6</v>
      </c>
      <c r="I7" s="93">
        <v>21</v>
      </c>
      <c r="J7" s="93">
        <v>56</v>
      </c>
      <c r="K7" s="93"/>
      <c r="L7" s="93"/>
    </row>
    <row r="8" spans="1:12" ht="13.9" customHeight="1" x14ac:dyDescent="0.25">
      <c r="A8" s="181"/>
      <c r="B8" s="113" t="s">
        <v>246</v>
      </c>
      <c r="C8" s="90" t="s">
        <v>226</v>
      </c>
      <c r="D8" s="93">
        <v>61</v>
      </c>
      <c r="E8" s="93">
        <v>0</v>
      </c>
      <c r="F8" s="93">
        <v>0</v>
      </c>
      <c r="G8" s="93">
        <v>5</v>
      </c>
      <c r="H8" s="93">
        <v>8</v>
      </c>
      <c r="I8" s="93">
        <v>11</v>
      </c>
      <c r="J8" s="93">
        <v>37</v>
      </c>
      <c r="K8" s="93"/>
      <c r="L8" s="93"/>
    </row>
    <row r="9" spans="1:12" ht="28.9" customHeight="1" x14ac:dyDescent="0.25">
      <c r="A9" s="181"/>
      <c r="B9" s="113" t="s">
        <v>247</v>
      </c>
      <c r="C9" s="90" t="s">
        <v>225</v>
      </c>
      <c r="D9" s="93">
        <v>2</v>
      </c>
      <c r="E9" s="93">
        <v>0</v>
      </c>
      <c r="F9" s="93">
        <v>0</v>
      </c>
      <c r="G9" s="93">
        <v>0</v>
      </c>
      <c r="H9" s="93">
        <v>0</v>
      </c>
      <c r="I9" s="93">
        <v>0</v>
      </c>
      <c r="J9" s="93">
        <v>2</v>
      </c>
      <c r="K9" s="93"/>
      <c r="L9" s="93"/>
    </row>
    <row r="10" spans="1:12" ht="13.9" customHeight="1" x14ac:dyDescent="0.25">
      <c r="A10" s="181"/>
      <c r="B10" s="113" t="s">
        <v>248</v>
      </c>
      <c r="C10" s="90" t="s">
        <v>227</v>
      </c>
      <c r="D10" s="93">
        <v>29</v>
      </c>
      <c r="E10" s="93">
        <v>0</v>
      </c>
      <c r="F10" s="93">
        <v>0</v>
      </c>
      <c r="G10" s="93">
        <v>2</v>
      </c>
      <c r="H10" s="93">
        <v>4</v>
      </c>
      <c r="I10" s="93">
        <v>2</v>
      </c>
      <c r="J10" s="93">
        <v>21</v>
      </c>
      <c r="K10" s="93"/>
      <c r="L10" s="93"/>
    </row>
    <row r="11" spans="1:12" ht="13.9" customHeight="1" x14ac:dyDescent="0.25">
      <c r="A11" s="181"/>
      <c r="B11" s="113" t="s">
        <v>249</v>
      </c>
      <c r="C11" s="90" t="s">
        <v>228</v>
      </c>
      <c r="D11" s="93">
        <v>263</v>
      </c>
      <c r="E11" s="93">
        <v>24</v>
      </c>
      <c r="F11" s="93">
        <v>40</v>
      </c>
      <c r="G11" s="93">
        <v>42</v>
      </c>
      <c r="H11" s="93">
        <v>58</v>
      </c>
      <c r="I11" s="93">
        <v>53</v>
      </c>
      <c r="J11" s="93">
        <v>46</v>
      </c>
      <c r="K11" s="93"/>
      <c r="L11" s="93"/>
    </row>
    <row r="12" spans="1:12" ht="13.9" customHeight="1" x14ac:dyDescent="0.25">
      <c r="A12" s="181"/>
      <c r="B12" s="113" t="s">
        <v>250</v>
      </c>
      <c r="C12" s="90" t="s">
        <v>229</v>
      </c>
      <c r="D12" s="93">
        <v>48</v>
      </c>
      <c r="E12" s="93">
        <v>4</v>
      </c>
      <c r="F12" s="93">
        <v>1</v>
      </c>
      <c r="G12" s="93">
        <v>6</v>
      </c>
      <c r="H12" s="93">
        <v>6</v>
      </c>
      <c r="I12" s="93">
        <v>9</v>
      </c>
      <c r="J12" s="93">
        <v>22</v>
      </c>
      <c r="K12" s="93"/>
      <c r="L12" s="93"/>
    </row>
    <row r="13" spans="1:12" ht="13.9" customHeight="1" x14ac:dyDescent="0.25">
      <c r="A13" s="181"/>
      <c r="B13" s="113" t="s">
        <v>251</v>
      </c>
      <c r="C13" s="90" t="s">
        <v>230</v>
      </c>
      <c r="D13" s="93">
        <v>2</v>
      </c>
      <c r="E13" s="93">
        <v>0</v>
      </c>
      <c r="F13" s="93">
        <v>0</v>
      </c>
      <c r="G13" s="93">
        <v>0</v>
      </c>
      <c r="H13" s="93">
        <v>1</v>
      </c>
      <c r="I13" s="93">
        <v>1</v>
      </c>
      <c r="J13" s="93">
        <v>0</v>
      </c>
      <c r="K13" s="93"/>
      <c r="L13" s="93"/>
    </row>
    <row r="14" spans="1:12" ht="13.9" customHeight="1" x14ac:dyDescent="0.25">
      <c r="A14" s="181"/>
      <c r="B14" s="113" t="s">
        <v>252</v>
      </c>
      <c r="C14" s="90" t="s">
        <v>231</v>
      </c>
      <c r="D14" s="93">
        <v>24</v>
      </c>
      <c r="E14" s="93">
        <v>1</v>
      </c>
      <c r="F14" s="93">
        <v>0</v>
      </c>
      <c r="G14" s="93">
        <v>1</v>
      </c>
      <c r="H14" s="93">
        <v>3</v>
      </c>
      <c r="I14" s="93">
        <v>11</v>
      </c>
      <c r="J14" s="93">
        <v>8</v>
      </c>
      <c r="K14" s="93"/>
      <c r="L14" s="93"/>
    </row>
    <row r="15" spans="1:12" ht="13.9" customHeight="1" x14ac:dyDescent="0.25">
      <c r="A15" s="181"/>
      <c r="B15" s="113" t="s">
        <v>253</v>
      </c>
      <c r="C15" s="90" t="s">
        <v>232</v>
      </c>
      <c r="D15" s="93">
        <v>191</v>
      </c>
      <c r="E15" s="93">
        <v>4</v>
      </c>
      <c r="F15" s="93">
        <v>5</v>
      </c>
      <c r="G15" s="93">
        <v>5</v>
      </c>
      <c r="H15" s="93">
        <v>10</v>
      </c>
      <c r="I15" s="93">
        <v>19</v>
      </c>
      <c r="J15" s="93">
        <v>148</v>
      </c>
      <c r="K15" s="93"/>
      <c r="L15" s="93"/>
    </row>
    <row r="16" spans="1:12" ht="13.9" customHeight="1" x14ac:dyDescent="0.25">
      <c r="A16" s="181"/>
      <c r="B16" s="113" t="s">
        <v>254</v>
      </c>
      <c r="C16" s="90" t="s">
        <v>233</v>
      </c>
      <c r="D16" s="93">
        <v>206</v>
      </c>
      <c r="E16" s="93">
        <v>9</v>
      </c>
      <c r="F16" s="93">
        <v>11</v>
      </c>
      <c r="G16" s="93">
        <v>16</v>
      </c>
      <c r="H16" s="93">
        <v>21</v>
      </c>
      <c r="I16" s="93">
        <v>35</v>
      </c>
      <c r="J16" s="93">
        <v>114</v>
      </c>
      <c r="K16" s="93"/>
      <c r="L16" s="93"/>
    </row>
    <row r="17" spans="1:12" ht="13.9" customHeight="1" x14ac:dyDescent="0.25">
      <c r="A17" s="181"/>
      <c r="B17" s="113" t="s">
        <v>255</v>
      </c>
      <c r="C17" s="90" t="s">
        <v>234</v>
      </c>
      <c r="D17" s="93">
        <v>299</v>
      </c>
      <c r="E17" s="93">
        <v>26</v>
      </c>
      <c r="F17" s="93">
        <v>31</v>
      </c>
      <c r="G17" s="93">
        <v>44</v>
      </c>
      <c r="H17" s="93">
        <v>39</v>
      </c>
      <c r="I17" s="93">
        <v>44</v>
      </c>
      <c r="J17" s="93">
        <v>115</v>
      </c>
      <c r="K17" s="93"/>
      <c r="L17" s="93"/>
    </row>
    <row r="18" spans="1:12" ht="13.9" customHeight="1" x14ac:dyDescent="0.25">
      <c r="A18" s="181"/>
      <c r="B18" s="113" t="s">
        <v>256</v>
      </c>
      <c r="C18" s="90" t="s">
        <v>235</v>
      </c>
      <c r="D18" s="93">
        <v>56</v>
      </c>
      <c r="E18" s="93">
        <v>10</v>
      </c>
      <c r="F18" s="93">
        <v>6</v>
      </c>
      <c r="G18" s="93">
        <v>7</v>
      </c>
      <c r="H18" s="93">
        <v>12</v>
      </c>
      <c r="I18" s="93">
        <v>9</v>
      </c>
      <c r="J18" s="93">
        <v>12</v>
      </c>
      <c r="K18" s="93"/>
      <c r="L18" s="93"/>
    </row>
    <row r="19" spans="1:12" ht="13.9" customHeight="1" x14ac:dyDescent="0.25">
      <c r="A19" s="181"/>
      <c r="B19" s="113" t="s">
        <v>257</v>
      </c>
      <c r="C19" s="90" t="s">
        <v>236</v>
      </c>
      <c r="D19" s="93">
        <v>188</v>
      </c>
      <c r="E19" s="93">
        <v>7</v>
      </c>
      <c r="F19" s="93">
        <v>3</v>
      </c>
      <c r="G19" s="93">
        <v>16</v>
      </c>
      <c r="H19" s="93">
        <v>34</v>
      </c>
      <c r="I19" s="93">
        <v>37</v>
      </c>
      <c r="J19" s="93">
        <v>91</v>
      </c>
      <c r="K19" s="93"/>
      <c r="L19" s="93"/>
    </row>
    <row r="20" spans="1:12" ht="13.9" customHeight="1" x14ac:dyDescent="0.25">
      <c r="A20" s="181"/>
      <c r="B20" s="113" t="s">
        <v>258</v>
      </c>
      <c r="C20" s="90" t="s">
        <v>237</v>
      </c>
      <c r="D20" s="93">
        <v>147</v>
      </c>
      <c r="E20" s="93">
        <v>12</v>
      </c>
      <c r="F20" s="93">
        <v>10</v>
      </c>
      <c r="G20" s="93">
        <v>16</v>
      </c>
      <c r="H20" s="93">
        <v>26</v>
      </c>
      <c r="I20" s="93">
        <v>26</v>
      </c>
      <c r="J20" s="93">
        <v>57</v>
      </c>
      <c r="K20" s="93"/>
      <c r="L20" s="93"/>
    </row>
    <row r="21" spans="1:12" ht="13.9" customHeight="1" x14ac:dyDescent="0.25">
      <c r="A21" s="181"/>
      <c r="B21" s="113" t="s">
        <v>259</v>
      </c>
      <c r="C21" s="90" t="s">
        <v>238</v>
      </c>
      <c r="D21" s="93">
        <v>5</v>
      </c>
      <c r="E21" s="93">
        <v>0</v>
      </c>
      <c r="F21" s="93">
        <v>2</v>
      </c>
      <c r="G21" s="93">
        <v>3</v>
      </c>
      <c r="H21" s="93">
        <v>0</v>
      </c>
      <c r="I21" s="93">
        <v>0</v>
      </c>
      <c r="J21" s="93">
        <v>0</v>
      </c>
      <c r="K21" s="93"/>
      <c r="L21" s="93"/>
    </row>
    <row r="22" spans="1:12" ht="13.9" customHeight="1" x14ac:dyDescent="0.25">
      <c r="A22" s="181"/>
      <c r="B22" s="113" t="s">
        <v>260</v>
      </c>
      <c r="C22" s="90" t="s">
        <v>325</v>
      </c>
      <c r="D22" s="93">
        <v>0</v>
      </c>
      <c r="E22" s="93">
        <v>0</v>
      </c>
      <c r="F22" s="93">
        <v>0</v>
      </c>
      <c r="G22" s="93">
        <v>0</v>
      </c>
      <c r="H22" s="93">
        <v>0</v>
      </c>
      <c r="I22" s="93">
        <v>0</v>
      </c>
      <c r="J22" s="93">
        <v>0</v>
      </c>
      <c r="K22" s="93"/>
      <c r="L22" s="93"/>
    </row>
    <row r="23" spans="1:12" ht="13.9" customHeight="1" x14ac:dyDescent="0.25">
      <c r="A23" s="181"/>
      <c r="B23" s="113" t="s">
        <v>261</v>
      </c>
      <c r="C23" s="175" t="s">
        <v>295</v>
      </c>
      <c r="D23" s="93">
        <v>11</v>
      </c>
      <c r="E23" s="93">
        <v>2</v>
      </c>
      <c r="F23" s="93">
        <v>5</v>
      </c>
      <c r="G23" s="93">
        <v>2</v>
      </c>
      <c r="H23" s="93">
        <v>2</v>
      </c>
      <c r="I23" s="93">
        <v>0</v>
      </c>
      <c r="J23" s="93">
        <v>0</v>
      </c>
      <c r="K23" s="93"/>
      <c r="L23" s="93"/>
    </row>
    <row r="24" spans="1:12" ht="14.45" customHeight="1" x14ac:dyDescent="0.25">
      <c r="A24" s="181"/>
      <c r="B24" s="113" t="s">
        <v>262</v>
      </c>
      <c r="C24" s="90" t="s">
        <v>285</v>
      </c>
      <c r="D24" s="93">
        <v>89</v>
      </c>
      <c r="E24" s="93">
        <v>10</v>
      </c>
      <c r="F24" s="93">
        <v>9</v>
      </c>
      <c r="G24" s="93">
        <v>9</v>
      </c>
      <c r="H24" s="93">
        <v>5</v>
      </c>
      <c r="I24" s="93">
        <v>9</v>
      </c>
      <c r="J24" s="93">
        <v>47</v>
      </c>
      <c r="K24" s="93"/>
      <c r="L24" s="93"/>
    </row>
    <row r="25" spans="1:12" ht="13.9" customHeight="1" x14ac:dyDescent="0.25">
      <c r="A25" s="181"/>
      <c r="B25" s="113" t="s">
        <v>263</v>
      </c>
      <c r="C25" s="197" t="s">
        <v>326</v>
      </c>
      <c r="D25" s="93">
        <v>446</v>
      </c>
      <c r="E25" s="93">
        <v>89</v>
      </c>
      <c r="F25" s="93">
        <v>38</v>
      </c>
      <c r="G25" s="93">
        <v>28</v>
      </c>
      <c r="H25" s="93">
        <v>58</v>
      </c>
      <c r="I25" s="93">
        <v>55</v>
      </c>
      <c r="J25" s="93">
        <v>178</v>
      </c>
      <c r="K25" s="93"/>
      <c r="L25" s="93"/>
    </row>
    <row r="26" spans="1:12" ht="13.9" customHeight="1" x14ac:dyDescent="0.25">
      <c r="A26" s="181"/>
      <c r="B26" s="113" t="s">
        <v>264</v>
      </c>
      <c r="C26" s="90" t="s">
        <v>243</v>
      </c>
      <c r="D26" s="93">
        <v>0</v>
      </c>
      <c r="E26" s="93">
        <v>0</v>
      </c>
      <c r="F26" s="93">
        <v>0</v>
      </c>
      <c r="G26" s="93">
        <v>0</v>
      </c>
      <c r="H26" s="93">
        <v>0</v>
      </c>
      <c r="I26" s="93">
        <v>0</v>
      </c>
      <c r="J26" s="93">
        <v>0</v>
      </c>
      <c r="K26" s="93"/>
      <c r="L26" s="93"/>
    </row>
    <row r="27" spans="1:12" ht="33.6" customHeight="1" x14ac:dyDescent="0.25">
      <c r="A27" s="181"/>
      <c r="B27" s="113" t="s">
        <v>265</v>
      </c>
      <c r="C27" s="90" t="s">
        <v>244</v>
      </c>
      <c r="D27" s="93">
        <v>24</v>
      </c>
      <c r="E27" s="93">
        <v>4</v>
      </c>
      <c r="F27" s="93">
        <v>12</v>
      </c>
      <c r="G27" s="93">
        <v>4</v>
      </c>
      <c r="H27" s="93">
        <v>2</v>
      </c>
      <c r="I27" s="93">
        <v>0</v>
      </c>
      <c r="J27" s="93">
        <v>2</v>
      </c>
      <c r="K27" s="93"/>
      <c r="L27" s="93"/>
    </row>
    <row r="28" spans="1:12" ht="12" customHeight="1" x14ac:dyDescent="0.25">
      <c r="A28" s="179"/>
      <c r="B28" s="179"/>
      <c r="C28" s="178"/>
      <c r="D28" s="93"/>
      <c r="E28" s="93"/>
      <c r="F28" s="93"/>
      <c r="G28" s="93"/>
      <c r="H28" s="93"/>
      <c r="I28" s="93"/>
      <c r="J28" s="183" t="s">
        <v>296</v>
      </c>
    </row>
    <row r="29" spans="1:12" ht="12" customHeight="1" x14ac:dyDescent="0.25">
      <c r="A29" s="183" t="s">
        <v>296</v>
      </c>
      <c r="B29" s="179"/>
      <c r="C29" s="178"/>
      <c r="D29" s="93"/>
      <c r="E29" s="93"/>
      <c r="F29" s="93"/>
      <c r="G29" s="93"/>
      <c r="H29" s="93"/>
      <c r="I29" s="93"/>
      <c r="J29" s="93"/>
    </row>
    <row r="30" spans="1:12" ht="28.15" customHeight="1" x14ac:dyDescent="0.25">
      <c r="D30" s="178" t="s">
        <v>5</v>
      </c>
      <c r="E30" s="178" t="s">
        <v>184</v>
      </c>
      <c r="F30" s="178" t="s">
        <v>27</v>
      </c>
      <c r="G30" s="178" t="s">
        <v>28</v>
      </c>
      <c r="H30" s="178" t="s">
        <v>29</v>
      </c>
      <c r="I30" s="178" t="s">
        <v>30</v>
      </c>
      <c r="J30" s="178" t="s">
        <v>31</v>
      </c>
    </row>
    <row r="31" spans="1:12" ht="13.9" customHeight="1" x14ac:dyDescent="0.25">
      <c r="A31" s="180" t="s">
        <v>14</v>
      </c>
      <c r="B31" s="112" t="s">
        <v>266</v>
      </c>
      <c r="C31" s="46" t="s">
        <v>185</v>
      </c>
      <c r="D31" s="92">
        <v>1155</v>
      </c>
      <c r="E31" s="92">
        <v>87</v>
      </c>
      <c r="F31" s="92">
        <v>88</v>
      </c>
      <c r="G31" s="92">
        <v>123</v>
      </c>
      <c r="H31" s="92">
        <v>140</v>
      </c>
      <c r="I31" s="92">
        <v>151</v>
      </c>
      <c r="J31" s="92">
        <v>566</v>
      </c>
    </row>
    <row r="32" spans="1:12" ht="13.9" customHeight="1" x14ac:dyDescent="0.25">
      <c r="A32" s="182"/>
      <c r="B32" s="113" t="s">
        <v>245</v>
      </c>
      <c r="C32" s="111" t="s">
        <v>224</v>
      </c>
      <c r="D32" s="93">
        <v>53</v>
      </c>
      <c r="E32" s="93">
        <v>5</v>
      </c>
      <c r="F32" s="93">
        <v>3</v>
      </c>
      <c r="G32" s="93">
        <v>5</v>
      </c>
      <c r="H32" s="93">
        <v>3</v>
      </c>
      <c r="I32" s="93">
        <v>9</v>
      </c>
      <c r="J32" s="93">
        <v>28</v>
      </c>
    </row>
    <row r="33" spans="1:10" ht="13.9" customHeight="1" x14ac:dyDescent="0.25">
      <c r="A33" s="182"/>
      <c r="B33" s="113" t="s">
        <v>246</v>
      </c>
      <c r="C33" s="111" t="s">
        <v>226</v>
      </c>
      <c r="D33" s="93">
        <v>34</v>
      </c>
      <c r="E33" s="93">
        <v>0</v>
      </c>
      <c r="F33" s="93">
        <v>0</v>
      </c>
      <c r="G33" s="93">
        <v>3</v>
      </c>
      <c r="H33" s="93">
        <v>5</v>
      </c>
      <c r="I33" s="93">
        <v>5</v>
      </c>
      <c r="J33" s="93">
        <v>21</v>
      </c>
    </row>
    <row r="34" spans="1:10" ht="32.450000000000003" customHeight="1" x14ac:dyDescent="0.25">
      <c r="A34" s="182"/>
      <c r="B34" s="113" t="s">
        <v>247</v>
      </c>
      <c r="C34" s="111" t="s">
        <v>225</v>
      </c>
      <c r="D34" s="93">
        <v>1</v>
      </c>
      <c r="E34" s="93">
        <v>0</v>
      </c>
      <c r="F34" s="93">
        <v>0</v>
      </c>
      <c r="G34" s="93">
        <v>0</v>
      </c>
      <c r="H34" s="93">
        <v>0</v>
      </c>
      <c r="I34" s="93">
        <v>0</v>
      </c>
      <c r="J34" s="93">
        <v>1</v>
      </c>
    </row>
    <row r="35" spans="1:10" ht="13.9" customHeight="1" x14ac:dyDescent="0.25">
      <c r="A35" s="182"/>
      <c r="B35" s="113" t="s">
        <v>248</v>
      </c>
      <c r="C35" s="111" t="s">
        <v>227</v>
      </c>
      <c r="D35" s="93">
        <v>17</v>
      </c>
      <c r="E35" s="93">
        <v>0</v>
      </c>
      <c r="F35" s="93">
        <v>0</v>
      </c>
      <c r="G35" s="93">
        <v>0</v>
      </c>
      <c r="H35" s="93">
        <v>1</v>
      </c>
      <c r="I35" s="93">
        <v>1</v>
      </c>
      <c r="J35" s="93">
        <v>15</v>
      </c>
    </row>
    <row r="36" spans="1:10" ht="13.9" customHeight="1" x14ac:dyDescent="0.25">
      <c r="A36" s="182"/>
      <c r="B36" s="113" t="s">
        <v>249</v>
      </c>
      <c r="C36" s="111" t="s">
        <v>228</v>
      </c>
      <c r="D36" s="93">
        <v>145</v>
      </c>
      <c r="E36" s="93">
        <v>10</v>
      </c>
      <c r="F36" s="93">
        <v>23</v>
      </c>
      <c r="G36" s="93">
        <v>27</v>
      </c>
      <c r="H36" s="93">
        <v>29</v>
      </c>
      <c r="I36" s="93">
        <v>31</v>
      </c>
      <c r="J36" s="93">
        <v>25</v>
      </c>
    </row>
    <row r="37" spans="1:10" ht="13.9" customHeight="1" x14ac:dyDescent="0.25">
      <c r="A37" s="182"/>
      <c r="B37" s="113" t="s">
        <v>250</v>
      </c>
      <c r="C37" s="111" t="s">
        <v>229</v>
      </c>
      <c r="D37" s="93">
        <v>23</v>
      </c>
      <c r="E37" s="93">
        <v>2</v>
      </c>
      <c r="F37" s="93">
        <v>0</v>
      </c>
      <c r="G37" s="93">
        <v>1</v>
      </c>
      <c r="H37" s="93">
        <v>5</v>
      </c>
      <c r="I37" s="93">
        <v>4</v>
      </c>
      <c r="J37" s="93">
        <v>11</v>
      </c>
    </row>
    <row r="38" spans="1:10" ht="13.9" customHeight="1" x14ac:dyDescent="0.25">
      <c r="A38" s="182"/>
      <c r="B38" s="113" t="s">
        <v>251</v>
      </c>
      <c r="C38" s="111" t="s">
        <v>230</v>
      </c>
      <c r="D38" s="93">
        <v>1</v>
      </c>
      <c r="E38" s="93">
        <v>0</v>
      </c>
      <c r="F38" s="93">
        <v>0</v>
      </c>
      <c r="G38" s="93">
        <v>0</v>
      </c>
      <c r="H38" s="93">
        <v>1</v>
      </c>
      <c r="I38" s="93">
        <v>0</v>
      </c>
      <c r="J38" s="93">
        <v>0</v>
      </c>
    </row>
    <row r="39" spans="1:10" ht="13.9" customHeight="1" x14ac:dyDescent="0.25">
      <c r="A39" s="182"/>
      <c r="B39" s="113" t="s">
        <v>252</v>
      </c>
      <c r="C39" s="111" t="s">
        <v>231</v>
      </c>
      <c r="D39" s="93">
        <v>13</v>
      </c>
      <c r="E39" s="93">
        <v>1</v>
      </c>
      <c r="F39" s="93">
        <v>0</v>
      </c>
      <c r="G39" s="93">
        <v>0</v>
      </c>
      <c r="H39" s="93">
        <v>3</v>
      </c>
      <c r="I39" s="93">
        <v>6</v>
      </c>
      <c r="J39" s="93">
        <v>3</v>
      </c>
    </row>
    <row r="40" spans="1:10" ht="13.9" customHeight="1" x14ac:dyDescent="0.25">
      <c r="A40" s="182"/>
      <c r="B40" s="113" t="s">
        <v>253</v>
      </c>
      <c r="C40" s="111" t="s">
        <v>232</v>
      </c>
      <c r="D40" s="93">
        <v>100</v>
      </c>
      <c r="E40" s="93">
        <v>1</v>
      </c>
      <c r="F40" s="93">
        <v>0</v>
      </c>
      <c r="G40" s="93">
        <v>2</v>
      </c>
      <c r="H40" s="93">
        <v>3</v>
      </c>
      <c r="I40" s="93">
        <v>7</v>
      </c>
      <c r="J40" s="93">
        <v>87</v>
      </c>
    </row>
    <row r="41" spans="1:10" ht="13.9" customHeight="1" x14ac:dyDescent="0.25">
      <c r="A41" s="182"/>
      <c r="B41" s="113" t="s">
        <v>254</v>
      </c>
      <c r="C41" s="111" t="s">
        <v>233</v>
      </c>
      <c r="D41" s="93">
        <v>96</v>
      </c>
      <c r="E41" s="93">
        <v>1</v>
      </c>
      <c r="F41" s="93">
        <v>4</v>
      </c>
      <c r="G41" s="93">
        <v>10</v>
      </c>
      <c r="H41" s="93">
        <v>10</v>
      </c>
      <c r="I41" s="93">
        <v>17</v>
      </c>
      <c r="J41" s="93">
        <v>54</v>
      </c>
    </row>
    <row r="42" spans="1:10" ht="13.9" customHeight="1" x14ac:dyDescent="0.25">
      <c r="A42" s="182"/>
      <c r="B42" s="113" t="s">
        <v>255</v>
      </c>
      <c r="C42" s="111" t="s">
        <v>234</v>
      </c>
      <c r="D42" s="93">
        <v>143</v>
      </c>
      <c r="E42" s="93">
        <v>10</v>
      </c>
      <c r="F42" s="93">
        <v>17</v>
      </c>
      <c r="G42" s="93">
        <v>18</v>
      </c>
      <c r="H42" s="93">
        <v>10</v>
      </c>
      <c r="I42" s="93">
        <v>19</v>
      </c>
      <c r="J42" s="93">
        <v>69</v>
      </c>
    </row>
    <row r="43" spans="1:10" ht="13.9" customHeight="1" x14ac:dyDescent="0.25">
      <c r="A43" s="182"/>
      <c r="B43" s="113" t="s">
        <v>256</v>
      </c>
      <c r="C43" s="111" t="s">
        <v>235</v>
      </c>
      <c r="D43" s="93">
        <v>32</v>
      </c>
      <c r="E43" s="93">
        <v>4</v>
      </c>
      <c r="F43" s="93">
        <v>2</v>
      </c>
      <c r="G43" s="93">
        <v>7</v>
      </c>
      <c r="H43" s="93">
        <v>8</v>
      </c>
      <c r="I43" s="93">
        <v>3</v>
      </c>
      <c r="J43" s="93">
        <v>8</v>
      </c>
    </row>
    <row r="44" spans="1:10" ht="13.9" customHeight="1" x14ac:dyDescent="0.25">
      <c r="A44" s="182"/>
      <c r="B44" s="113" t="s">
        <v>257</v>
      </c>
      <c r="C44" s="111" t="s">
        <v>236</v>
      </c>
      <c r="D44" s="93">
        <v>112</v>
      </c>
      <c r="E44" s="93">
        <v>5</v>
      </c>
      <c r="F44" s="93">
        <v>2</v>
      </c>
      <c r="G44" s="93">
        <v>9</v>
      </c>
      <c r="H44" s="93">
        <v>16</v>
      </c>
      <c r="I44" s="93">
        <v>15</v>
      </c>
      <c r="J44" s="93">
        <v>65</v>
      </c>
    </row>
    <row r="45" spans="1:10" ht="13.9" customHeight="1" x14ac:dyDescent="0.25">
      <c r="A45" s="182"/>
      <c r="B45" s="113" t="s">
        <v>258</v>
      </c>
      <c r="C45" s="111" t="s">
        <v>237</v>
      </c>
      <c r="D45" s="93">
        <v>73</v>
      </c>
      <c r="E45" s="93">
        <v>5</v>
      </c>
      <c r="F45" s="93">
        <v>5</v>
      </c>
      <c r="G45" s="93">
        <v>14</v>
      </c>
      <c r="H45" s="93">
        <v>13</v>
      </c>
      <c r="I45" s="93">
        <v>8</v>
      </c>
      <c r="J45" s="93">
        <v>28</v>
      </c>
    </row>
    <row r="46" spans="1:10" ht="13.9" customHeight="1" x14ac:dyDescent="0.25">
      <c r="A46" s="182"/>
      <c r="B46" s="113" t="s">
        <v>259</v>
      </c>
      <c r="C46" s="111" t="s">
        <v>238</v>
      </c>
      <c r="D46" s="93">
        <v>5</v>
      </c>
      <c r="E46" s="93">
        <v>0</v>
      </c>
      <c r="F46" s="93">
        <v>2</v>
      </c>
      <c r="G46" s="93">
        <v>3</v>
      </c>
      <c r="H46" s="93">
        <v>0</v>
      </c>
      <c r="I46" s="93">
        <v>0</v>
      </c>
      <c r="J46" s="93">
        <v>0</v>
      </c>
    </row>
    <row r="47" spans="1:10" ht="13.9" customHeight="1" x14ac:dyDescent="0.25">
      <c r="A47" s="182"/>
      <c r="B47" s="113" t="s">
        <v>260</v>
      </c>
      <c r="C47" s="197" t="s">
        <v>325</v>
      </c>
      <c r="D47" s="93">
        <v>0</v>
      </c>
      <c r="E47" s="93">
        <v>0</v>
      </c>
      <c r="F47" s="93">
        <v>0</v>
      </c>
      <c r="G47" s="93">
        <v>0</v>
      </c>
      <c r="H47" s="93">
        <v>0</v>
      </c>
      <c r="I47" s="93">
        <v>0</v>
      </c>
      <c r="J47" s="93">
        <v>0</v>
      </c>
    </row>
    <row r="48" spans="1:10" ht="13.9" customHeight="1" x14ac:dyDescent="0.25">
      <c r="A48" s="182"/>
      <c r="B48" s="113" t="s">
        <v>261</v>
      </c>
      <c r="C48" s="175" t="s">
        <v>295</v>
      </c>
      <c r="D48" s="93">
        <v>10</v>
      </c>
      <c r="E48" s="93">
        <v>2</v>
      </c>
      <c r="F48" s="93">
        <v>5</v>
      </c>
      <c r="G48" s="93">
        <v>1</v>
      </c>
      <c r="H48" s="93">
        <v>2</v>
      </c>
      <c r="I48" s="93">
        <v>0</v>
      </c>
      <c r="J48" s="93">
        <v>0</v>
      </c>
    </row>
    <row r="49" spans="1:10" ht="13.9" customHeight="1" x14ac:dyDescent="0.25">
      <c r="A49" s="182"/>
      <c r="B49" s="113" t="s">
        <v>262</v>
      </c>
      <c r="C49" s="111" t="s">
        <v>285</v>
      </c>
      <c r="D49" s="93">
        <v>47</v>
      </c>
      <c r="E49" s="93">
        <v>3</v>
      </c>
      <c r="F49" s="93">
        <v>3</v>
      </c>
      <c r="G49" s="93">
        <v>7</v>
      </c>
      <c r="H49" s="93">
        <v>2</v>
      </c>
      <c r="I49" s="93">
        <v>3</v>
      </c>
      <c r="J49" s="93">
        <v>29</v>
      </c>
    </row>
    <row r="50" spans="1:10" ht="13.9" customHeight="1" x14ac:dyDescent="0.25">
      <c r="A50" s="182"/>
      <c r="B50" s="113" t="s">
        <v>263</v>
      </c>
      <c r="C50" s="197" t="s">
        <v>326</v>
      </c>
      <c r="D50" s="93">
        <v>226</v>
      </c>
      <c r="E50" s="93">
        <v>34</v>
      </c>
      <c r="F50" s="93">
        <v>10</v>
      </c>
      <c r="G50" s="93">
        <v>12</v>
      </c>
      <c r="H50" s="93">
        <v>27</v>
      </c>
      <c r="I50" s="93">
        <v>23</v>
      </c>
      <c r="J50" s="93">
        <v>120</v>
      </c>
    </row>
    <row r="51" spans="1:10" ht="13.9" customHeight="1" x14ac:dyDescent="0.25">
      <c r="A51" s="182"/>
      <c r="B51" s="113" t="s">
        <v>264</v>
      </c>
      <c r="C51" s="111" t="s">
        <v>243</v>
      </c>
      <c r="D51" s="93">
        <v>0</v>
      </c>
      <c r="E51" s="93">
        <v>0</v>
      </c>
      <c r="F51" s="93">
        <v>0</v>
      </c>
      <c r="G51" s="93">
        <v>0</v>
      </c>
      <c r="H51" s="93">
        <v>0</v>
      </c>
      <c r="I51" s="93">
        <v>0</v>
      </c>
      <c r="J51" s="93">
        <v>0</v>
      </c>
    </row>
    <row r="52" spans="1:10" ht="29.45" customHeight="1" x14ac:dyDescent="0.25">
      <c r="A52" s="182"/>
      <c r="B52" s="113" t="s">
        <v>265</v>
      </c>
      <c r="C52" s="111" t="s">
        <v>244</v>
      </c>
      <c r="D52" s="93">
        <v>24</v>
      </c>
      <c r="E52" s="93">
        <v>4</v>
      </c>
      <c r="F52" s="93">
        <v>12</v>
      </c>
      <c r="G52" s="93">
        <v>4</v>
      </c>
      <c r="H52" s="93">
        <v>2</v>
      </c>
      <c r="I52" s="93">
        <v>0</v>
      </c>
      <c r="J52" s="93">
        <v>2</v>
      </c>
    </row>
    <row r="53" spans="1:10" x14ac:dyDescent="0.25">
      <c r="A53" s="180" t="s">
        <v>13</v>
      </c>
      <c r="B53" s="112" t="s">
        <v>266</v>
      </c>
      <c r="C53" s="46" t="s">
        <v>185</v>
      </c>
      <c r="D53" s="92">
        <v>1057</v>
      </c>
      <c r="E53" s="92">
        <v>129</v>
      </c>
      <c r="F53" s="92">
        <v>97</v>
      </c>
      <c r="G53" s="92">
        <v>95</v>
      </c>
      <c r="H53" s="92">
        <v>155</v>
      </c>
      <c r="I53" s="92">
        <v>191</v>
      </c>
      <c r="J53" s="92">
        <v>390</v>
      </c>
    </row>
    <row r="54" spans="1:10" x14ac:dyDescent="0.25">
      <c r="A54" s="182"/>
      <c r="B54" s="113" t="s">
        <v>245</v>
      </c>
      <c r="C54" s="111" t="s">
        <v>224</v>
      </c>
      <c r="D54" s="93">
        <v>68</v>
      </c>
      <c r="E54" s="93">
        <v>9</v>
      </c>
      <c r="F54" s="93">
        <v>9</v>
      </c>
      <c r="G54" s="93">
        <v>7</v>
      </c>
      <c r="H54" s="93">
        <v>3</v>
      </c>
      <c r="I54" s="93">
        <v>12</v>
      </c>
      <c r="J54" s="93">
        <v>28</v>
      </c>
    </row>
    <row r="55" spans="1:10" x14ac:dyDescent="0.25">
      <c r="A55" s="182"/>
      <c r="B55" s="113" t="s">
        <v>246</v>
      </c>
      <c r="C55" s="111" t="s">
        <v>226</v>
      </c>
      <c r="D55" s="93">
        <v>27</v>
      </c>
      <c r="E55" s="93">
        <v>0</v>
      </c>
      <c r="F55" s="93">
        <v>0</v>
      </c>
      <c r="G55" s="93">
        <v>2</v>
      </c>
      <c r="H55" s="93">
        <v>3</v>
      </c>
      <c r="I55" s="93">
        <v>6</v>
      </c>
      <c r="J55" s="93">
        <v>16</v>
      </c>
    </row>
    <row r="56" spans="1:10" ht="30" x14ac:dyDescent="0.25">
      <c r="A56" s="182"/>
      <c r="B56" s="113" t="s">
        <v>247</v>
      </c>
      <c r="C56" s="111" t="s">
        <v>225</v>
      </c>
      <c r="D56" s="93">
        <v>1</v>
      </c>
      <c r="E56" s="93">
        <v>0</v>
      </c>
      <c r="F56" s="93">
        <v>0</v>
      </c>
      <c r="G56" s="93">
        <v>0</v>
      </c>
      <c r="H56" s="93">
        <v>0</v>
      </c>
      <c r="I56" s="93">
        <v>0</v>
      </c>
      <c r="J56" s="93">
        <v>1</v>
      </c>
    </row>
    <row r="57" spans="1:10" x14ac:dyDescent="0.25">
      <c r="A57" s="182"/>
      <c r="B57" s="113" t="s">
        <v>248</v>
      </c>
      <c r="C57" s="111" t="s">
        <v>227</v>
      </c>
      <c r="D57" s="93">
        <v>12</v>
      </c>
      <c r="E57" s="93">
        <v>0</v>
      </c>
      <c r="F57" s="93">
        <v>0</v>
      </c>
      <c r="G57" s="93">
        <v>2</v>
      </c>
      <c r="H57" s="93">
        <v>3</v>
      </c>
      <c r="I57" s="93">
        <v>1</v>
      </c>
      <c r="J57" s="93">
        <v>6</v>
      </c>
    </row>
    <row r="58" spans="1:10" x14ac:dyDescent="0.25">
      <c r="A58" s="182"/>
      <c r="B58" s="113" t="s">
        <v>249</v>
      </c>
      <c r="C58" s="111" t="s">
        <v>228</v>
      </c>
      <c r="D58" s="93">
        <v>118</v>
      </c>
      <c r="E58" s="93">
        <v>14</v>
      </c>
      <c r="F58" s="93">
        <v>17</v>
      </c>
      <c r="G58" s="93">
        <v>15</v>
      </c>
      <c r="H58" s="93">
        <v>29</v>
      </c>
      <c r="I58" s="93">
        <v>22</v>
      </c>
      <c r="J58" s="93">
        <v>21</v>
      </c>
    </row>
    <row r="59" spans="1:10" x14ac:dyDescent="0.25">
      <c r="A59" s="182"/>
      <c r="B59" s="113" t="s">
        <v>250</v>
      </c>
      <c r="C59" s="111" t="s">
        <v>229</v>
      </c>
      <c r="D59" s="93">
        <v>25</v>
      </c>
      <c r="E59" s="93">
        <v>2</v>
      </c>
      <c r="F59" s="93">
        <v>1</v>
      </c>
      <c r="G59" s="93">
        <v>5</v>
      </c>
      <c r="H59" s="93">
        <v>1</v>
      </c>
      <c r="I59" s="93">
        <v>5</v>
      </c>
      <c r="J59" s="93">
        <v>11</v>
      </c>
    </row>
    <row r="60" spans="1:10" x14ac:dyDescent="0.25">
      <c r="A60" s="182"/>
      <c r="B60" s="113" t="s">
        <v>251</v>
      </c>
      <c r="C60" s="111" t="s">
        <v>230</v>
      </c>
      <c r="D60" s="93">
        <v>1</v>
      </c>
      <c r="E60" s="93">
        <v>0</v>
      </c>
      <c r="F60" s="93">
        <v>0</v>
      </c>
      <c r="G60" s="93">
        <v>0</v>
      </c>
      <c r="H60" s="93">
        <v>0</v>
      </c>
      <c r="I60" s="93">
        <v>1</v>
      </c>
      <c r="J60" s="93">
        <v>0</v>
      </c>
    </row>
    <row r="61" spans="1:10" x14ac:dyDescent="0.25">
      <c r="A61" s="182"/>
      <c r="B61" s="113" t="s">
        <v>252</v>
      </c>
      <c r="C61" s="111" t="s">
        <v>231</v>
      </c>
      <c r="D61" s="93">
        <v>11</v>
      </c>
      <c r="E61" s="93">
        <v>0</v>
      </c>
      <c r="F61" s="93">
        <v>0</v>
      </c>
      <c r="G61" s="93">
        <v>1</v>
      </c>
      <c r="H61" s="93">
        <v>0</v>
      </c>
      <c r="I61" s="93">
        <v>5</v>
      </c>
      <c r="J61" s="93">
        <v>5</v>
      </c>
    </row>
    <row r="62" spans="1:10" x14ac:dyDescent="0.25">
      <c r="A62" s="182"/>
      <c r="B62" s="113" t="s">
        <v>253</v>
      </c>
      <c r="C62" s="111" t="s">
        <v>232</v>
      </c>
      <c r="D62" s="93">
        <v>91</v>
      </c>
      <c r="E62" s="93">
        <v>3</v>
      </c>
      <c r="F62" s="93">
        <v>5</v>
      </c>
      <c r="G62" s="93">
        <v>3</v>
      </c>
      <c r="H62" s="93">
        <v>7</v>
      </c>
      <c r="I62" s="93">
        <v>12</v>
      </c>
      <c r="J62" s="93">
        <v>61</v>
      </c>
    </row>
    <row r="63" spans="1:10" x14ac:dyDescent="0.25">
      <c r="A63" s="182"/>
      <c r="B63" s="113" t="s">
        <v>254</v>
      </c>
      <c r="C63" s="111" t="s">
        <v>233</v>
      </c>
      <c r="D63" s="93">
        <v>110</v>
      </c>
      <c r="E63" s="93">
        <v>8</v>
      </c>
      <c r="F63" s="93">
        <v>7</v>
      </c>
      <c r="G63" s="93">
        <v>6</v>
      </c>
      <c r="H63" s="93">
        <v>11</v>
      </c>
      <c r="I63" s="93">
        <v>18</v>
      </c>
      <c r="J63" s="93">
        <v>60</v>
      </c>
    </row>
    <row r="64" spans="1:10" x14ac:dyDescent="0.25">
      <c r="A64" s="182"/>
      <c r="B64" s="113" t="s">
        <v>255</v>
      </c>
      <c r="C64" s="111" t="s">
        <v>234</v>
      </c>
      <c r="D64" s="93">
        <v>156</v>
      </c>
      <c r="E64" s="93">
        <v>16</v>
      </c>
      <c r="F64" s="93">
        <v>14</v>
      </c>
      <c r="G64" s="93">
        <v>26</v>
      </c>
      <c r="H64" s="93">
        <v>29</v>
      </c>
      <c r="I64" s="93">
        <v>25</v>
      </c>
      <c r="J64" s="93">
        <v>46</v>
      </c>
    </row>
    <row r="65" spans="1:10" x14ac:dyDescent="0.25">
      <c r="A65" s="182"/>
      <c r="B65" s="113" t="s">
        <v>256</v>
      </c>
      <c r="C65" s="111" t="s">
        <v>235</v>
      </c>
      <c r="D65" s="93">
        <v>24</v>
      </c>
      <c r="E65" s="93">
        <v>6</v>
      </c>
      <c r="F65" s="93">
        <v>4</v>
      </c>
      <c r="G65" s="93">
        <v>0</v>
      </c>
      <c r="H65" s="93">
        <v>4</v>
      </c>
      <c r="I65" s="93">
        <v>6</v>
      </c>
      <c r="J65" s="93">
        <v>4</v>
      </c>
    </row>
    <row r="66" spans="1:10" x14ac:dyDescent="0.25">
      <c r="A66" s="182"/>
      <c r="B66" s="113" t="s">
        <v>257</v>
      </c>
      <c r="C66" s="111" t="s">
        <v>236</v>
      </c>
      <c r="D66" s="93">
        <v>76</v>
      </c>
      <c r="E66" s="93">
        <v>2</v>
      </c>
      <c r="F66" s="93">
        <v>1</v>
      </c>
      <c r="G66" s="93">
        <v>7</v>
      </c>
      <c r="H66" s="93">
        <v>18</v>
      </c>
      <c r="I66" s="93">
        <v>22</v>
      </c>
      <c r="J66" s="93">
        <v>26</v>
      </c>
    </row>
    <row r="67" spans="1:10" x14ac:dyDescent="0.25">
      <c r="A67" s="182"/>
      <c r="B67" s="113" t="s">
        <v>258</v>
      </c>
      <c r="C67" s="111" t="s">
        <v>237</v>
      </c>
      <c r="D67" s="93">
        <v>74</v>
      </c>
      <c r="E67" s="93">
        <v>7</v>
      </c>
      <c r="F67" s="93">
        <v>5</v>
      </c>
      <c r="G67" s="93">
        <v>2</v>
      </c>
      <c r="H67" s="93">
        <v>13</v>
      </c>
      <c r="I67" s="93">
        <v>18</v>
      </c>
      <c r="J67" s="93">
        <v>29</v>
      </c>
    </row>
    <row r="68" spans="1:10" x14ac:dyDescent="0.25">
      <c r="A68" s="182"/>
      <c r="B68" s="113" t="s">
        <v>259</v>
      </c>
      <c r="C68" s="111" t="s">
        <v>238</v>
      </c>
      <c r="D68" s="93">
        <v>0</v>
      </c>
      <c r="E68" s="93">
        <v>0</v>
      </c>
      <c r="F68" s="93">
        <v>0</v>
      </c>
      <c r="G68" s="93">
        <v>0</v>
      </c>
      <c r="H68" s="93">
        <v>0</v>
      </c>
      <c r="I68" s="93">
        <v>0</v>
      </c>
      <c r="J68" s="93">
        <v>0</v>
      </c>
    </row>
    <row r="69" spans="1:10" x14ac:dyDescent="0.25">
      <c r="A69" s="182"/>
      <c r="B69" s="113" t="s">
        <v>260</v>
      </c>
      <c r="C69" s="197" t="s">
        <v>325</v>
      </c>
      <c r="D69" s="93">
        <v>0</v>
      </c>
      <c r="E69" s="93">
        <v>0</v>
      </c>
      <c r="F69" s="93">
        <v>0</v>
      </c>
      <c r="G69" s="93">
        <v>0</v>
      </c>
      <c r="H69" s="93">
        <v>0</v>
      </c>
      <c r="I69" s="93">
        <v>0</v>
      </c>
      <c r="J69" s="93">
        <v>0</v>
      </c>
    </row>
    <row r="70" spans="1:10" x14ac:dyDescent="0.25">
      <c r="A70" s="182"/>
      <c r="B70" s="113" t="s">
        <v>261</v>
      </c>
      <c r="C70" s="111" t="s">
        <v>295</v>
      </c>
      <c r="D70" s="93">
        <v>1</v>
      </c>
      <c r="E70" s="93">
        <v>0</v>
      </c>
      <c r="F70" s="93">
        <v>0</v>
      </c>
      <c r="G70" s="93">
        <v>1</v>
      </c>
      <c r="H70" s="93">
        <v>0</v>
      </c>
      <c r="I70" s="93">
        <v>0</v>
      </c>
      <c r="J70" s="93">
        <v>0</v>
      </c>
    </row>
    <row r="71" spans="1:10" ht="30" x14ac:dyDescent="0.25">
      <c r="A71" s="182"/>
      <c r="B71" s="113" t="s">
        <v>262</v>
      </c>
      <c r="C71" s="111" t="s">
        <v>285</v>
      </c>
      <c r="D71" s="93">
        <v>42</v>
      </c>
      <c r="E71" s="93">
        <v>7</v>
      </c>
      <c r="F71" s="93">
        <v>6</v>
      </c>
      <c r="G71" s="93">
        <v>2</v>
      </c>
      <c r="H71" s="93">
        <v>3</v>
      </c>
      <c r="I71" s="93">
        <v>6</v>
      </c>
      <c r="J71" s="93">
        <v>18</v>
      </c>
    </row>
    <row r="72" spans="1:10" x14ac:dyDescent="0.25">
      <c r="A72" s="182"/>
      <c r="B72" s="113" t="s">
        <v>263</v>
      </c>
      <c r="C72" s="111" t="s">
        <v>326</v>
      </c>
      <c r="D72" s="93">
        <v>220</v>
      </c>
      <c r="E72" s="93">
        <v>55</v>
      </c>
      <c r="F72" s="93">
        <v>28</v>
      </c>
      <c r="G72" s="93">
        <v>16</v>
      </c>
      <c r="H72" s="93">
        <v>31</v>
      </c>
      <c r="I72" s="93">
        <v>32</v>
      </c>
      <c r="J72" s="93">
        <v>58</v>
      </c>
    </row>
    <row r="73" spans="1:10" x14ac:dyDescent="0.25">
      <c r="A73" s="182"/>
      <c r="B73" s="113" t="s">
        <v>264</v>
      </c>
      <c r="C73" s="111" t="s">
        <v>243</v>
      </c>
      <c r="D73" s="93">
        <v>0</v>
      </c>
      <c r="E73" s="93">
        <v>0</v>
      </c>
      <c r="F73" s="93">
        <v>0</v>
      </c>
      <c r="G73" s="93">
        <v>0</v>
      </c>
      <c r="H73" s="93">
        <v>0</v>
      </c>
      <c r="I73" s="93">
        <v>0</v>
      </c>
      <c r="J73" s="93">
        <v>0</v>
      </c>
    </row>
    <row r="74" spans="1:10" ht="30" x14ac:dyDescent="0.25">
      <c r="A74" s="182"/>
      <c r="B74" s="113" t="s">
        <v>265</v>
      </c>
      <c r="C74" s="111" t="s">
        <v>244</v>
      </c>
      <c r="D74" s="93">
        <v>0</v>
      </c>
      <c r="E74" s="93">
        <v>0</v>
      </c>
      <c r="F74" s="93">
        <v>0</v>
      </c>
      <c r="G74" s="93">
        <v>0</v>
      </c>
      <c r="H74" s="93">
        <v>0</v>
      </c>
      <c r="I74" s="93">
        <v>0</v>
      </c>
      <c r="J74" s="93">
        <v>0</v>
      </c>
    </row>
  </sheetData>
  <mergeCells count="3">
    <mergeCell ref="A4:J4"/>
    <mergeCell ref="A2:J2"/>
    <mergeCell ref="A1:J1"/>
  </mergeCells>
  <pageMargins left="0.7" right="0.7" top="0.78740157499999996" bottom="0.78740157499999996"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25</vt:i4>
      </vt:variant>
    </vt:vector>
  </HeadingPairs>
  <TitlesOfParts>
    <vt:vector size="50" baseType="lpstr">
      <vt:lpstr>Inhalt</vt:lpstr>
      <vt:lpstr>Tab_1_1</vt:lpstr>
      <vt:lpstr>Tab_1_2</vt:lpstr>
      <vt:lpstr>Tab_1_3</vt:lpstr>
      <vt:lpstr>Tab_2_1</vt:lpstr>
      <vt:lpstr>Tab_2_2</vt:lpstr>
      <vt:lpstr>Tab_2_3</vt:lpstr>
      <vt:lpstr>Tab_2_4</vt:lpstr>
      <vt:lpstr>Tab_2_5</vt:lpstr>
      <vt:lpstr>Tab_3_1</vt:lpstr>
      <vt:lpstr>Tab_3_2</vt:lpstr>
      <vt:lpstr>Tab_3_3</vt:lpstr>
      <vt:lpstr>Tab_3_4</vt:lpstr>
      <vt:lpstr>Tab_3_5</vt:lpstr>
      <vt:lpstr>Tab_3_6</vt:lpstr>
      <vt:lpstr>Tab_4_1_1</vt:lpstr>
      <vt:lpstr>Tab_4_1_2</vt:lpstr>
      <vt:lpstr>Tab_4_1_3</vt:lpstr>
      <vt:lpstr>Tab_4_1_4</vt:lpstr>
      <vt:lpstr>Tab_4_1_5</vt:lpstr>
      <vt:lpstr>Tab_4_1_6</vt:lpstr>
      <vt:lpstr>Tab_4_1_7</vt:lpstr>
      <vt:lpstr>Tab_4_2_1</vt:lpstr>
      <vt:lpstr>Tab_4_2_2</vt:lpstr>
      <vt:lpstr>Tab_4_2_3</vt:lpstr>
      <vt:lpstr>Inhalt!Druckbereich</vt:lpstr>
      <vt:lpstr>Tab_1_1!Druckbereich</vt:lpstr>
      <vt:lpstr>Tab_1_2!Druckbereich</vt:lpstr>
      <vt:lpstr>Tab_1_3!Druckbereich</vt:lpstr>
      <vt:lpstr>Tab_2_1!Druckbereich</vt:lpstr>
      <vt:lpstr>Tab_2_2!Druckbereich</vt:lpstr>
      <vt:lpstr>Tab_2_3!Druckbereich</vt:lpstr>
      <vt:lpstr>Tab_2_4!Druckbereich</vt:lpstr>
      <vt:lpstr>Tab_2_5!Druckbereich</vt:lpstr>
      <vt:lpstr>Tab_3_1!Druckbereich</vt:lpstr>
      <vt:lpstr>Tab_3_2!Druckbereich</vt:lpstr>
      <vt:lpstr>Tab_3_3!Druckbereich</vt:lpstr>
      <vt:lpstr>Tab_3_4!Druckbereich</vt:lpstr>
      <vt:lpstr>Tab_3_5!Druckbereich</vt:lpstr>
      <vt:lpstr>Tab_3_6!Druckbereich</vt:lpstr>
      <vt:lpstr>Tab_4_1_1!Druckbereich</vt:lpstr>
      <vt:lpstr>Tab_4_1_2!Druckbereich</vt:lpstr>
      <vt:lpstr>Tab_4_1_3!Druckbereich</vt:lpstr>
      <vt:lpstr>Tab_4_1_4!Druckbereich</vt:lpstr>
      <vt:lpstr>Tab_4_1_5!Druckbereich</vt:lpstr>
      <vt:lpstr>Tab_4_1_6!Druckbereich</vt:lpstr>
      <vt:lpstr>Tab_4_1_7!Druckbereich</vt:lpstr>
      <vt:lpstr>Tab_4_2_1!Druckbereich</vt:lpstr>
      <vt:lpstr>Tab_4_2_2!Druckbereich</vt:lpstr>
      <vt:lpstr>Tab_4_2_3!Druckbereich</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Frick Franziska</cp:lastModifiedBy>
  <cp:lastPrinted>2022-03-29T12:06:27Z</cp:lastPrinted>
  <dcterms:created xsi:type="dcterms:W3CDTF">2017-01-24T07:46:21Z</dcterms:created>
  <dcterms:modified xsi:type="dcterms:W3CDTF">2022-06-09T06:27:32Z</dcterms:modified>
</cp:coreProperties>
</file>