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 Volkswirtschaft\Landwirtschaftsstatistik\Landwirtschaftsstatistik_2020\Internet\"/>
    </mc:Choice>
  </mc:AlternateContent>
  <xr:revisionPtr revIDLastSave="0" documentId="13_ncr:1_{5575CB3E-C2DC-4737-BA74-955A0B91611D}" xr6:coauthVersionLast="36" xr6:coauthVersionMax="36" xr10:uidLastSave="{00000000-0000-0000-0000-000000000000}"/>
  <bookViews>
    <workbookView xWindow="14712" yWindow="108" windowWidth="13536" windowHeight="14520" tabRatio="937" xr2:uid="{00000000-000D-0000-FFFF-FFFF00000000}"/>
  </bookViews>
  <sheets>
    <sheet name="Inhaltsverzeichnis" sheetId="62" r:id="rId1"/>
    <sheet name="1. Anerkannte Landwirtschaftsbe" sheetId="95" r:id="rId2"/>
    <sheet name="T1.01" sheetId="34" r:id="rId3"/>
    <sheet name="T1.02" sheetId="35" r:id="rId4"/>
    <sheet name="T1.03" sheetId="36" r:id="rId5"/>
    <sheet name="T1.04" sheetId="37" r:id="rId6"/>
    <sheet name="T1.05" sheetId="38" r:id="rId7"/>
    <sheet name="T1.06" sheetId="39" r:id="rId8"/>
    <sheet name="T1.07" sheetId="40" r:id="rId9"/>
    <sheet name="T1.08" sheetId="41" r:id="rId10"/>
    <sheet name="T1.09" sheetId="42" r:id="rId11"/>
    <sheet name="T1.10" sheetId="44" r:id="rId12"/>
    <sheet name="T1.11" sheetId="45" r:id="rId13"/>
    <sheet name="T1.12" sheetId="46" r:id="rId14"/>
    <sheet name="T1.13" sheetId="47" r:id="rId15"/>
    <sheet name="T1.14" sheetId="48" r:id="rId16"/>
    <sheet name="T1.15" sheetId="49" r:id="rId17"/>
    <sheet name="T1.16" sheetId="50" r:id="rId18"/>
    <sheet name="T1.17" sheetId="51" r:id="rId19"/>
    <sheet name="T1.18" sheetId="52" r:id="rId20"/>
    <sheet name="T1.19" sheetId="53" r:id="rId21"/>
    <sheet name="T1.20" sheetId="54" r:id="rId22"/>
    <sheet name="T1.21_2" sheetId="55" r:id="rId23"/>
    <sheet name="T1.22" sheetId="56" r:id="rId24"/>
    <sheet name="T1.23" sheetId="57" r:id="rId25"/>
    <sheet name="T1.24" sheetId="58" r:id="rId26"/>
    <sheet name="T1.25" sheetId="59" r:id="rId27"/>
    <sheet name="T1.26" sheetId="60" r:id="rId28"/>
    <sheet name="T1.27" sheetId="61" r:id="rId29"/>
    <sheet name="2. Nutztiere" sheetId="94" r:id="rId30"/>
    <sheet name="T2.01" sheetId="63" r:id="rId31"/>
    <sheet name="T2.02" sheetId="64" r:id="rId32"/>
    <sheet name="T2.03" sheetId="65" r:id="rId33"/>
    <sheet name="T2.04" sheetId="66" r:id="rId34"/>
    <sheet name="T2.05_2" sheetId="67" r:id="rId35"/>
    <sheet name="T2.06" sheetId="68" r:id="rId36"/>
    <sheet name="T2.07" sheetId="69" r:id="rId37"/>
    <sheet name="T2.08" sheetId="70" r:id="rId38"/>
    <sheet name="T2.09" sheetId="71" r:id="rId39"/>
    <sheet name="T2.10" sheetId="72" r:id="rId40"/>
    <sheet name="3. Landw. Förderungsleistungen " sheetId="93" r:id="rId41"/>
    <sheet name="T3.01" sheetId="73" r:id="rId42"/>
    <sheet name="T3.02" sheetId="74" r:id="rId43"/>
    <sheet name="T3.03" sheetId="75" r:id="rId44"/>
    <sheet name="4. Zeitreihen" sheetId="92" r:id="rId45"/>
    <sheet name="T4.01" sheetId="76" r:id="rId46"/>
    <sheet name="T4.02" sheetId="77" r:id="rId47"/>
    <sheet name="T4.03" sheetId="78" r:id="rId48"/>
    <sheet name="T4.04" sheetId="79" r:id="rId49"/>
    <sheet name="T4.04_b" sheetId="80" r:id="rId50"/>
    <sheet name="T4.05" sheetId="81" r:id="rId51"/>
    <sheet name="T4.06" sheetId="82" r:id="rId52"/>
    <sheet name="T4.07" sheetId="83" r:id="rId53"/>
    <sheet name="T4.08" sheetId="84" r:id="rId54"/>
    <sheet name="T4.09" sheetId="85" r:id="rId55"/>
    <sheet name="T4.14" sheetId="86" r:id="rId56"/>
    <sheet name="T4.11" sheetId="87" r:id="rId57"/>
    <sheet name="T4.12" sheetId="88" r:id="rId58"/>
    <sheet name="T4.13" sheetId="89" r:id="rId59"/>
    <sheet name="T4.10" sheetId="90" r:id="rId60"/>
  </sheets>
  <definedNames>
    <definedName name="_xlnm.Print_Area" localSheetId="2">'T1.01'!$A$1:$H$31</definedName>
    <definedName name="_xlnm.Print_Area" localSheetId="3">'T1.02'!$A$1:$E$35</definedName>
    <definedName name="_xlnm.Print_Area" localSheetId="4">'T1.03'!$A$1:$D$33</definedName>
    <definedName name="_xlnm.Print_Area" localSheetId="5">'T1.04'!$A$1:$M$24</definedName>
    <definedName name="_xlnm.Print_Area" localSheetId="6">'T1.05'!$A$1:$D$33</definedName>
    <definedName name="_xlnm.Print_Area" localSheetId="7">'T1.06'!$A$1:$J$36</definedName>
    <definedName name="_xlnm.Print_Area" localSheetId="8">'T1.07'!$A$1:$J$35</definedName>
    <definedName name="_xlnm.Print_Area" localSheetId="9">'T1.08'!$A$1:$J$32</definedName>
    <definedName name="_xlnm.Print_Area" localSheetId="10">'T1.09'!$A$1:$G$31</definedName>
    <definedName name="_xlnm.Print_Area" localSheetId="11">'T1.10'!$A$1:$K$31</definedName>
    <definedName name="_xlnm.Print_Area" localSheetId="12">'T1.11'!$A$1:$K$31</definedName>
    <definedName name="_xlnm.Print_Area" localSheetId="13">'T1.12'!$A$1:$K$36</definedName>
    <definedName name="_xlnm.Print_Area" localSheetId="14">'T1.13'!$A$1:$J$31</definedName>
    <definedName name="_xlnm.Print_Area" localSheetId="15">'T1.14'!$A$1:$J$35</definedName>
    <definedName name="_xlnm.Print_Area" localSheetId="16">'T1.15'!$A$1:$H$35</definedName>
    <definedName name="_xlnm.Print_Area" localSheetId="17">'T1.16'!$A$1:$D$31</definedName>
    <definedName name="_xlnm.Print_Area" localSheetId="18">'T1.17'!$A$1:$H$25</definedName>
    <definedName name="_xlnm.Print_Area" localSheetId="19">'T1.18'!$A$1:$I$23</definedName>
    <definedName name="_xlnm.Print_Area" localSheetId="20">'T1.19'!$A$1:$L$34</definedName>
    <definedName name="_xlnm.Print_Area" localSheetId="21">'T1.20'!$A$1:$L$34</definedName>
    <definedName name="_xlnm.Print_Area" localSheetId="22">'T1.21_2'!$A$1:$J$24</definedName>
    <definedName name="_xlnm.Print_Area" localSheetId="23">'T1.22'!$A$1:$E$24</definedName>
    <definedName name="_xlnm.Print_Area" localSheetId="24">'T1.23'!$A$1:$F$23</definedName>
    <definedName name="_xlnm.Print_Area" localSheetId="25">'T1.24'!$A$1:$F$23</definedName>
    <definedName name="_xlnm.Print_Area" localSheetId="26">'T1.25'!$A$1:$F$23</definedName>
    <definedName name="_xlnm.Print_Area" localSheetId="27">'T1.26'!$A$1:$I$27</definedName>
    <definedName name="_xlnm.Print_Area" localSheetId="28">'T1.27'!$A$1:$F$26</definedName>
    <definedName name="_xlnm.Print_Area" localSheetId="32">'T2.03'!$A$1:$L$24</definedName>
    <definedName name="_xlnm.Print_Area" localSheetId="33">'T2.04'!$A$1:$L$25</definedName>
    <definedName name="_xlnm.Print_Area" localSheetId="34">'T2.05_2'!$A$1:$J$14</definedName>
    <definedName name="_xlnm.Print_Area" localSheetId="35">'T2.06'!$A$1:$E$14</definedName>
    <definedName name="_xlnm.Print_Area" localSheetId="36">'T2.07'!$A$1:$F$13</definedName>
    <definedName name="_xlnm.Print_Area" localSheetId="37">'T2.08'!$A$1:$F$13</definedName>
    <definedName name="_xlnm.Print_Area" localSheetId="38">'T2.09'!$A$1:$F$14</definedName>
    <definedName name="_xlnm.Print_Area" localSheetId="39">'T2.10'!$A$1:$I$17</definedName>
    <definedName name="_xlnm.Print_Area" localSheetId="41">'T3.01'!$A$1:$E$23</definedName>
    <definedName name="_xlnm.Print_Area" localSheetId="42">'T3.02'!$A$1:$E$36</definedName>
    <definedName name="_xlnm.Print_Area" localSheetId="43">'T3.03'!$A$1:$E$16</definedName>
    <definedName name="_xlnm.Print_Area" localSheetId="45">'T4.01'!$A$1:$H$36</definedName>
    <definedName name="_xlnm.Print_Area" localSheetId="46">'T4.02'!$A$1:$G$39</definedName>
    <definedName name="_xlnm.Print_Area" localSheetId="47">'T4.03'!$A$1:$D$13</definedName>
    <definedName name="_xlnm.Print_Area" localSheetId="48">'T4.04'!$A$1:$M$11</definedName>
    <definedName name="_xlnm.Print_Area" localSheetId="49">'T4.04_b'!$A$1:$M$13</definedName>
    <definedName name="_xlnm.Print_Area" localSheetId="50">'T4.05'!$A$1:$J$23</definedName>
    <definedName name="_xlnm.Print_Area" localSheetId="51">'T4.06'!$A$1:$J$30</definedName>
    <definedName name="_xlnm.Print_Area" localSheetId="52">'T4.07'!$A$1:$J$29</definedName>
    <definedName name="_xlnm.Print_Area" localSheetId="53">'T4.08'!$A$1:$I$19</definedName>
    <definedName name="_xlnm.Print_Area" localSheetId="54">'T4.09'!$A$1:$L$30</definedName>
    <definedName name="_xlnm.Print_Area" localSheetId="59">'T4.10'!$A$1:$M$26</definedName>
    <definedName name="_xlnm.Print_Area" localSheetId="56">'T4.11'!$A$1:$S$82</definedName>
    <definedName name="_xlnm.Print_Area" localSheetId="57">'T4.12'!$A$1:$I$81</definedName>
    <definedName name="_xlnm.Print_Area" localSheetId="58">'T4.13'!$A$1:$K$76</definedName>
    <definedName name="_xlnm.Print_Area" localSheetId="55">'T4.14'!$A$1:$E$11</definedName>
  </definedNames>
  <calcPr calcId="191029"/>
</workbook>
</file>

<file path=xl/calcChain.xml><?xml version="1.0" encoding="utf-8"?>
<calcChain xmlns="http://schemas.openxmlformats.org/spreadsheetml/2006/main">
  <c r="B9" i="86" l="1"/>
  <c r="B8" i="86"/>
  <c r="B7" i="86"/>
  <c r="K16" i="85"/>
  <c r="I16" i="85"/>
  <c r="G16" i="85"/>
  <c r="F16" i="85"/>
  <c r="E16" i="85"/>
  <c r="L15" i="85"/>
  <c r="K15" i="85"/>
  <c r="J15" i="85"/>
  <c r="I15" i="85"/>
  <c r="G15" i="85"/>
  <c r="F15" i="85"/>
  <c r="E15" i="85"/>
  <c r="L14" i="85"/>
  <c r="K14" i="85"/>
  <c r="I14" i="85"/>
  <c r="E14" i="85"/>
  <c r="L13" i="85"/>
  <c r="K13" i="85"/>
  <c r="I13" i="85"/>
  <c r="E13" i="85"/>
  <c r="L12" i="85"/>
  <c r="K12" i="85"/>
  <c r="J12" i="85"/>
  <c r="I12" i="85"/>
  <c r="E12" i="85"/>
  <c r="L11" i="85"/>
  <c r="K11" i="85"/>
  <c r="J11" i="85"/>
  <c r="I11" i="85"/>
  <c r="L10" i="85"/>
  <c r="K10" i="85"/>
  <c r="J10" i="85"/>
  <c r="I10" i="85"/>
  <c r="F10" i="85"/>
  <c r="E10" i="85"/>
  <c r="L9" i="85"/>
  <c r="K9" i="85"/>
  <c r="J9" i="85"/>
  <c r="I9" i="85"/>
  <c r="L8" i="85"/>
  <c r="K8" i="85"/>
  <c r="J8" i="85"/>
  <c r="I8" i="85"/>
  <c r="F8" i="85"/>
  <c r="E8" i="85"/>
  <c r="J7" i="85"/>
  <c r="I7" i="85"/>
</calcChain>
</file>

<file path=xl/sharedStrings.xml><?xml version="1.0" encoding="utf-8"?>
<sst xmlns="http://schemas.openxmlformats.org/spreadsheetml/2006/main" count="3361" uniqueCount="504">
  <si>
    <t>Total</t>
  </si>
  <si>
    <t>Grössenklassen von ... bis unter ... ha landwirtschaftlicher Nutzfläche</t>
  </si>
  <si>
    <t>50 +</t>
  </si>
  <si>
    <t>Liechtenstein</t>
  </si>
  <si>
    <t>Talzone</t>
  </si>
  <si>
    <t>Bergzone</t>
  </si>
  <si>
    <t>Oberland</t>
  </si>
  <si>
    <t>Unterland</t>
  </si>
  <si>
    <t>Vaduz</t>
  </si>
  <si>
    <t>Triesen</t>
  </si>
  <si>
    <t>Balzers</t>
  </si>
  <si>
    <t>Triesenberg</t>
  </si>
  <si>
    <t>Schaan/Planken</t>
  </si>
  <si>
    <t>Eschen</t>
  </si>
  <si>
    <t>Mauren</t>
  </si>
  <si>
    <t>Gamprin</t>
  </si>
  <si>
    <t>Ruggell</t>
  </si>
  <si>
    <t>Schellenberg</t>
  </si>
  <si>
    <t>Ackerland</t>
  </si>
  <si>
    <t>Dauerkulturen</t>
  </si>
  <si>
    <t>Übrige landw. Nutzfläche</t>
  </si>
  <si>
    <t>Getreide</t>
  </si>
  <si>
    <t>Hackfrüchte</t>
  </si>
  <si>
    <t>Übriges Ackerland</t>
  </si>
  <si>
    <t>Brotgetreide</t>
  </si>
  <si>
    <t>Futtergetreide</t>
  </si>
  <si>
    <t>Weizen</t>
  </si>
  <si>
    <t>Übriges Brotgetreide</t>
  </si>
  <si>
    <t>Gerste</t>
  </si>
  <si>
    <t>Triticale</t>
  </si>
  <si>
    <t>Körnermais</t>
  </si>
  <si>
    <t>Streueflächen</t>
  </si>
  <si>
    <t>Betriebsleiter</t>
  </si>
  <si>
    <t>Betriebsleiter im Alter von ... Jahren</t>
  </si>
  <si>
    <t>bis 29</t>
  </si>
  <si>
    <t>30 - 39</t>
  </si>
  <si>
    <t>40 - 49</t>
  </si>
  <si>
    <t>50 - 59</t>
  </si>
  <si>
    <t>60 +</t>
  </si>
  <si>
    <t>Haupterwerb</t>
  </si>
  <si>
    <t>Nebenerwerb</t>
  </si>
  <si>
    <t>Kartoffeln</t>
  </si>
  <si>
    <t>Zuckerrüben</t>
  </si>
  <si>
    <t>Futterrüben</t>
  </si>
  <si>
    <t>Ackerfutter</t>
  </si>
  <si>
    <t>Rhabarber</t>
  </si>
  <si>
    <t>Spargel</t>
  </si>
  <si>
    <t>Einjährige Beeren</t>
  </si>
  <si>
    <t>Silo- und Grünmais</t>
  </si>
  <si>
    <t>Reben</t>
  </si>
  <si>
    <t>Obstanlagen</t>
  </si>
  <si>
    <t>Mehrjährige Beeren</t>
  </si>
  <si>
    <t>Äpfel</t>
  </si>
  <si>
    <t>Birnen</t>
  </si>
  <si>
    <t>Steinobst</t>
  </si>
  <si>
    <t>Tierhaltung</t>
  </si>
  <si>
    <t>Kombiniert</t>
  </si>
  <si>
    <t>Mutterkühe</t>
  </si>
  <si>
    <t>Veredlung</t>
  </si>
  <si>
    <t>Andere</t>
  </si>
  <si>
    <t>Beschäftigte</t>
  </si>
  <si>
    <t>Anzahl beschäftigter Personen mit ... % Arbeitszeit</t>
  </si>
  <si>
    <t>mehr als 75</t>
  </si>
  <si>
    <t>zwischen 50 - 75</t>
  </si>
  <si>
    <t>unter 50</t>
  </si>
  <si>
    <t>Männer</t>
  </si>
  <si>
    <t>Frauen</t>
  </si>
  <si>
    <t>Familieneigene</t>
  </si>
  <si>
    <t>Familienfremde</t>
  </si>
  <si>
    <t>Rindvieh</t>
  </si>
  <si>
    <t>Schafe</t>
  </si>
  <si>
    <t>Ziegen</t>
  </si>
  <si>
    <t>Schweine</t>
  </si>
  <si>
    <t>Nutzhühner</t>
  </si>
  <si>
    <t>Andere Tiere</t>
  </si>
  <si>
    <t>Ferkel</t>
  </si>
  <si>
    <t>Zuchtsauen</t>
  </si>
  <si>
    <t>Zuchteber</t>
  </si>
  <si>
    <t>Legehennen</t>
  </si>
  <si>
    <t>Nutzgeflügel</t>
  </si>
  <si>
    <t>Erschwernisbeiträge</t>
  </si>
  <si>
    <t>Ölsaaten</t>
  </si>
  <si>
    <t>Gemüse und Beeren</t>
  </si>
  <si>
    <t xml:space="preserve">Tabelle 1.01 </t>
  </si>
  <si>
    <t>Tabelle 1.02</t>
  </si>
  <si>
    <t>Tabelle 1.03</t>
  </si>
  <si>
    <t>Tabelle 1.04</t>
  </si>
  <si>
    <t>Tabelle 1.05</t>
  </si>
  <si>
    <t>Tabelle 1.06</t>
  </si>
  <si>
    <t>Tabelle 1.07</t>
  </si>
  <si>
    <t>Tabelle 1.08</t>
  </si>
  <si>
    <t>Tabelle 1.09</t>
  </si>
  <si>
    <t>Tabelle 1.10</t>
  </si>
  <si>
    <t>Tabelle 1.11</t>
  </si>
  <si>
    <t>Tabelle 1.12</t>
  </si>
  <si>
    <t>Tabelle 1.13</t>
  </si>
  <si>
    <t>Tabelle 1.14</t>
  </si>
  <si>
    <t>Tabelle 1.15</t>
  </si>
  <si>
    <t>Tabelle 1.16</t>
  </si>
  <si>
    <t>Tabelle 1.17</t>
  </si>
  <si>
    <t>Tabelle 1.18</t>
  </si>
  <si>
    <t>Tabelle 1.19</t>
  </si>
  <si>
    <t>Tabelle 1.20</t>
  </si>
  <si>
    <t>Tabelle 1.23</t>
  </si>
  <si>
    <t>Tabelle 1.24</t>
  </si>
  <si>
    <t>Tabelle 1.25</t>
  </si>
  <si>
    <t>Tabelle 1.26</t>
  </si>
  <si>
    <t>Tabelle 1.27</t>
  </si>
  <si>
    <t>Futterweizen</t>
  </si>
  <si>
    <t>Erläuterung zur Tabelle:</t>
  </si>
  <si>
    <t>Landwirtschaftliche Nutzfläche</t>
  </si>
  <si>
    <t>Gesömmerte Nutztiere von liechtensteinischen Betrieben auf Alpen in liechtensteinischem Besitz.</t>
  </si>
  <si>
    <t>Übrige
Ackerkulturen</t>
  </si>
  <si>
    <t>Andere
Tiere</t>
  </si>
  <si>
    <t>Gesamt</t>
  </si>
  <si>
    <t>5 - &lt; 10 ha LN</t>
  </si>
  <si>
    <t>10 - &lt; 15 ha LN</t>
  </si>
  <si>
    <t>15 - &lt; 20 ha LN</t>
  </si>
  <si>
    <t>20 - &lt; 25 ha LN</t>
  </si>
  <si>
    <t>25 - &lt; 30 ha LN</t>
  </si>
  <si>
    <t>30 - &lt; 40 ha LN</t>
  </si>
  <si>
    <t>40 - &lt; 50 ha LN</t>
  </si>
  <si>
    <t>50 - &lt; 70 ha LN</t>
  </si>
  <si>
    <t>70 - &lt; 100 ha LN</t>
  </si>
  <si>
    <t>Vollerwerb</t>
  </si>
  <si>
    <t>Einkommensbeiträge</t>
  </si>
  <si>
    <t>Ziegen: GVE Ziegen und GVE Zwergziegen zur Nutztierhaltung.</t>
  </si>
  <si>
    <t>Nutzgeflügel: GVE Nutzhühner und GVE Truten.</t>
  </si>
  <si>
    <t>Weibliche Tiere</t>
  </si>
  <si>
    <t>Männliche Tiere</t>
  </si>
  <si>
    <t>Übrige landwirtschaftliche Nutzfläche</t>
  </si>
  <si>
    <t>Pferde/ Schafe/ Ziegen</t>
  </si>
  <si>
    <t>Abgeltungs- und Tierwohlbeiträge</t>
  </si>
  <si>
    <t>Weibliche Tiere: Ohne Milchkühe und andere Kühe.</t>
  </si>
  <si>
    <t>1 - &lt; 5 ha LN</t>
  </si>
  <si>
    <t>Hülsenfrüchte</t>
  </si>
  <si>
    <t>Dauergrünland</t>
  </si>
  <si>
    <t>Raps</t>
  </si>
  <si>
    <t>Einjähriges Freilandgemüse</t>
  </si>
  <si>
    <t>Freilandkonservengemüse</t>
  </si>
  <si>
    <t>Kunstwiesen</t>
  </si>
  <si>
    <t>Kulturen in geschütztem Anbau</t>
  </si>
  <si>
    <t>Spezialkulturen</t>
  </si>
  <si>
    <t>Pflanzenbau</t>
  </si>
  <si>
    <t>Andere Kühe</t>
  </si>
  <si>
    <t>Milchkühe</t>
  </si>
  <si>
    <t>Jungschafe unter 1-jährig</t>
  </si>
  <si>
    <t>Andere weibliche Schafe über 1-jährig</t>
  </si>
  <si>
    <t>Widder über 1-jährig</t>
  </si>
  <si>
    <t>Jungziegen unter 1-jährig</t>
  </si>
  <si>
    <t>Ziegen gemolken</t>
  </si>
  <si>
    <t>Andere weibliche Ziegen über 1-jährig</t>
  </si>
  <si>
    <t>Ziegenböcke über 1-jährig</t>
  </si>
  <si>
    <t>Remonten und Mastschweine</t>
  </si>
  <si>
    <t>Mastpoulets jeden Alters</t>
  </si>
  <si>
    <t>Zuchthennen und -hähne</t>
  </si>
  <si>
    <t>Tiere der Pferdegattung</t>
  </si>
  <si>
    <t>über 365 bis 730 Tage</t>
  </si>
  <si>
    <t>über 730 Tage</t>
  </si>
  <si>
    <t>Erläuterungen zur Tabelle:</t>
  </si>
  <si>
    <t>Schafe gemolken = 0.</t>
  </si>
  <si>
    <t>1 - &lt; 5</t>
  </si>
  <si>
    <t>5 - &lt; 10</t>
  </si>
  <si>
    <t>10 - &lt; 20</t>
  </si>
  <si>
    <t>20 - &lt; 30</t>
  </si>
  <si>
    <t>30 - &lt; 50</t>
  </si>
  <si>
    <t>Bewirtschaftung
nach BIO</t>
  </si>
  <si>
    <t>Bewirtschaftung
nach ÖLN</t>
  </si>
  <si>
    <t>Ackerbau</t>
  </si>
  <si>
    <t>bis 160 Tage</t>
  </si>
  <si>
    <t>über 160 bis 365 Tage</t>
  </si>
  <si>
    <t>-</t>
  </si>
  <si>
    <t>Rindvieh gemischt</t>
  </si>
  <si>
    <t>Milchkühe/ Ackerbau</t>
  </si>
  <si>
    <t>Andere Tiere: Andere Raufutter verzehrende Nutztiere (Lamas und Alpakas).</t>
  </si>
  <si>
    <t>Seit 2016 wird für die Bestimmung der gesömmerten Nutztiere die Alpzeit des Einzeltieres und die Alpzeit der Alp miteingerechnet.</t>
  </si>
  <si>
    <t>Betriebsleiter mit ... % Arbeitszeit</t>
  </si>
  <si>
    <t>Junghennen, Junghähne und Küken</t>
  </si>
  <si>
    <t xml:space="preserve">Andere Tiere: GVE Kaninchen und GVE andere Raufutter verzehrende Nutztiere. </t>
  </si>
  <si>
    <t>Tabelle 2.01</t>
  </si>
  <si>
    <t>Bienenvölker</t>
  </si>
  <si>
    <t>Tabelle 2.02</t>
  </si>
  <si>
    <t>Tabelle 2.03</t>
  </si>
  <si>
    <t>Tabelle 2.04</t>
  </si>
  <si>
    <t>Tabelle 2.06</t>
  </si>
  <si>
    <t>Tabelle 2.07</t>
  </si>
  <si>
    <t>Tabelle 2.08</t>
  </si>
  <si>
    <t>Tabelle 2.09</t>
  </si>
  <si>
    <t>Tabelle 2.10</t>
  </si>
  <si>
    <t>Tabelle 3.01</t>
  </si>
  <si>
    <t>Anzahl Betriebe</t>
  </si>
  <si>
    <t>Einheit</t>
  </si>
  <si>
    <t>Beiträge</t>
  </si>
  <si>
    <t>Anteil</t>
  </si>
  <si>
    <t>ha/GVE</t>
  </si>
  <si>
    <t>in CHF</t>
  </si>
  <si>
    <t>in %</t>
  </si>
  <si>
    <t>.</t>
  </si>
  <si>
    <t>Betriebsbeitrag</t>
  </si>
  <si>
    <t>Basisbeitrag</t>
  </si>
  <si>
    <t>Beitrag für Tierhaltung</t>
  </si>
  <si>
    <t>Beitrag für Pflanzenbau</t>
  </si>
  <si>
    <t>Flächenbeitrag (ha)</t>
  </si>
  <si>
    <t>Zusatzbeitrag für Bergbetriebe</t>
  </si>
  <si>
    <t>Zusatzbeitrag ausgewählte Ackerkulturen (ha)</t>
  </si>
  <si>
    <t>Beitrag für Raufutter verzehrende Nutztiere (GVE)</t>
  </si>
  <si>
    <t>Zusatzbeitrag Alpung von Tieren (GVE)</t>
  </si>
  <si>
    <t>Total gemäss Landesrechnung</t>
  </si>
  <si>
    <t>Differenz zur Landesrechnung (Abzüge/periodenfremd)</t>
  </si>
  <si>
    <t>Tabelle 3.02</t>
  </si>
  <si>
    <t>Anzahl Betriebe/ Personen</t>
  </si>
  <si>
    <t xml:space="preserve">Beiträge </t>
  </si>
  <si>
    <t>ha/GVE/Stk</t>
  </si>
  <si>
    <t>Gesamtbetriebliche Bewirtschaftungsarten</t>
  </si>
  <si>
    <t>Bewirtschaftung nach ÖLN (ha)</t>
  </si>
  <si>
    <t>Bewirtschaftung nach BIO (ha)</t>
  </si>
  <si>
    <t>Umstellung auf Biologischen Landbau (ha)</t>
  </si>
  <si>
    <t>Spezifische Bewirtschaftungsarten</t>
  </si>
  <si>
    <t>Bewirtschaftung naturnaher Lebensräume</t>
  </si>
  <si>
    <t>Extensiv genutzte Wiesen (ha)</t>
  </si>
  <si>
    <t>Wenig intensiv genutzte Wiesen (ha)</t>
  </si>
  <si>
    <t>Obstbäume einzeln (Stk)</t>
  </si>
  <si>
    <t>Obstbäume in Gärten (Stk)</t>
  </si>
  <si>
    <t>Obstbäume in Gärten auf extensiv genutzten Wiesen (Stk)</t>
  </si>
  <si>
    <t>Bewirtschaftung von Buntbrachen (ha)</t>
  </si>
  <si>
    <t>Bodenschonende Bewirtschaftung</t>
  </si>
  <si>
    <t>Begleitflora (ha)</t>
  </si>
  <si>
    <t>Winterbegrünung (ha)</t>
  </si>
  <si>
    <t>Dauerwiesen (ha)</t>
  </si>
  <si>
    <t>Extensiver Ackerbau (ha)</t>
  </si>
  <si>
    <t>Tiergerechte Betriebsführung</t>
  </si>
  <si>
    <t>Regelmässiger Auslauf von Nutztieren im Freien (RAUS) (GVE)</t>
  </si>
  <si>
    <t>Besonders tierfreundliche Stallhaltungssysteme (BTS) (GVE)</t>
  </si>
  <si>
    <t>Tabelle 3.03</t>
  </si>
  <si>
    <t>ha</t>
  </si>
  <si>
    <t>Förderungsleistungen für Grünflächen (ha)</t>
  </si>
  <si>
    <t>Förderungsleistungen für Grenzertragsstandorte (ha)</t>
  </si>
  <si>
    <t>Tabelle 4.01</t>
  </si>
  <si>
    <t>Grössenklassen von … bis unter … ha</t>
  </si>
  <si>
    <t>Jahr</t>
  </si>
  <si>
    <t>0 - &lt; 5</t>
  </si>
  <si>
    <t>50+</t>
  </si>
  <si>
    <t xml:space="preserve">Untergrenze: </t>
  </si>
  <si>
    <t>1965 - 1990: 25 Aren Kulturland oder 10 Aren Spezialkulturen.</t>
  </si>
  <si>
    <t>1995 und 2000: 1 ha landwirtschaftliche Nutzfläche oder 30 Aren Spezialkulturen oder 10 Aren geschützter Anbau.</t>
  </si>
  <si>
    <t>2005 - 2009: Direktzahlungsberechtigte Betriebe.</t>
  </si>
  <si>
    <t>Ab 2010: Anerkannte Landwirtschaftsbetriebe.</t>
  </si>
  <si>
    <t>Grössenklassen:</t>
  </si>
  <si>
    <t>1929 - 1965 und 1975 - 1990: Grössenklassen gemäss Kulturfläche.</t>
  </si>
  <si>
    <t>1969, 1995, 2000: Grössenklassen gemäss landwirtschaftlicher Nutzfläche.</t>
  </si>
  <si>
    <t>Ab 2005: Grössenklassen gemäss landwirtschaftlicher Nutzfläche (Definition 2005).</t>
  </si>
  <si>
    <t>Auch Betriebe ohne landwirtschaftliche Nutzfläche oder Kulturfläche enthalten.</t>
  </si>
  <si>
    <t>Grössenklasse 0 - &lt; 5 ha: Eine Untergliederung der Grössenklasse 0 - &lt; 5 ha für den Zeitraum 1929 bis 2010 ist in der Landwirtschaftsstatistik 2010 zu finden.</t>
  </si>
  <si>
    <t>Betriebe nach Erwerbstyp und Zone seit 1929</t>
  </si>
  <si>
    <t>Tabelle 4.02</t>
  </si>
  <si>
    <t>Erwerbstyp</t>
  </si>
  <si>
    <t>Zone</t>
  </si>
  <si>
    <t>*</t>
  </si>
  <si>
    <t>1965 - 1985: Haupterwerb: Arbeitsbedarf mindestens 1500 Stunden pro Jahr.</t>
  </si>
  <si>
    <t>1990: Haupterwerb: Haupteinkommen aus Betrieb.</t>
  </si>
  <si>
    <t>1995: Haupterwerb: Mindestens 50% betriebliche Arbeitszeit.</t>
  </si>
  <si>
    <t>2005 - 2009:</t>
  </si>
  <si>
    <t>Haupterwerb: Arbeitsaufwand von mehr als 2700 Stunden pro Jahr.</t>
  </si>
  <si>
    <t>Nebenerwerb: Arbeitsaufwand von 900 bis 2700 Stunden pro Jahr.</t>
  </si>
  <si>
    <t>Vollerwerb: Arbeitsaufwand von mehr als 2700 Stunden pro Jahr.</t>
  </si>
  <si>
    <t>Haupterwerb: Arbeitsaufwand von 1350 bis 2699 Stunden pro Jahr.</t>
  </si>
  <si>
    <t>Nebenerwerb: Arbeitsaufwand von 1080 bis 1349 Stunden pro Jahr.</t>
  </si>
  <si>
    <t>Bewirtschaftung nach BIO-Richtlinien seit 2005</t>
  </si>
  <si>
    <t>Tabelle 4.03</t>
  </si>
  <si>
    <t>Betriebe</t>
  </si>
  <si>
    <t>Biologisch bewirtschaftete Fläche</t>
  </si>
  <si>
    <t>in Aren</t>
  </si>
  <si>
    <t>Anteil an LN in %</t>
  </si>
  <si>
    <t>Betriebe nach Betriebstyp 2005 - 2013 (gemäss FAT99)</t>
  </si>
  <si>
    <t>Tabelle 4.04</t>
  </si>
  <si>
    <t>Verkehrsmilch</t>
  </si>
  <si>
    <t>Anderes Rindvieh</t>
  </si>
  <si>
    <t>Verkehrsmilch/ Ackerbau</t>
  </si>
  <si>
    <t>Tabelle 4.04_b</t>
  </si>
  <si>
    <t>Beschäftigte in der Landwirtschaft nach Beschäftigungsgrad seit 1995</t>
  </si>
  <si>
    <t>Tabelle 4.05</t>
  </si>
  <si>
    <t>Beschäftigte in der Landwirtschaft nach Familienzugehörigkeit seit 1929</t>
  </si>
  <si>
    <t>Tabelle 4.06</t>
  </si>
  <si>
    <t xml:space="preserve">Männer </t>
  </si>
  <si>
    <t>Betriebsleiter nach Beschäftigungsgrad seit 1965</t>
  </si>
  <si>
    <t>Tabelle 4.07</t>
  </si>
  <si>
    <t>Tabelle 4.08</t>
  </si>
  <si>
    <t>Betriebsleiter im Alter von … Jahren</t>
  </si>
  <si>
    <t>Durchschnittsalter</t>
  </si>
  <si>
    <t>unbekannt</t>
  </si>
  <si>
    <t>Durchschnittsalter: Für Betriebsleiter mit bekanntem Geburtsjahr.</t>
  </si>
  <si>
    <t>Wichtigste Flächenkategorien seit 1929 (in Aren)</t>
  </si>
  <si>
    <t>Tabelle 4.09</t>
  </si>
  <si>
    <t>Handelsgewächse</t>
  </si>
  <si>
    <t>Landwirtschaftliche Förderungsleistungen seit 2010</t>
  </si>
  <si>
    <t>Tabelle 4.14</t>
  </si>
  <si>
    <t>Förderungsleistungen</t>
  </si>
  <si>
    <t>Zur Existenzsicherung (Einkommensbeiträge)</t>
  </si>
  <si>
    <t>Für ökologische Bewirtschaftung und tiergerechte Betriebsführung (Abgeltungs- und Tierwohlbeiträge)</t>
  </si>
  <si>
    <t>Für Landschaftspflege von Berggebieten, Hanglagen und Grenzstandorten (Erschwernisbeiträge)</t>
  </si>
  <si>
    <t>Nutztierhalter und Nutztierbestand seit 1812</t>
  </si>
  <si>
    <t>Tabelle 4.11_1</t>
  </si>
  <si>
    <t xml:space="preserve"> Tabelle 4.11_2</t>
  </si>
  <si>
    <t xml:space="preserve">Rindvieh </t>
  </si>
  <si>
    <t>Pferdegattung</t>
  </si>
  <si>
    <t xml:space="preserve">Schweine </t>
  </si>
  <si>
    <t xml:space="preserve">Schafe </t>
  </si>
  <si>
    <t xml:space="preserve">Ziegen </t>
  </si>
  <si>
    <t xml:space="preserve">Hühner </t>
  </si>
  <si>
    <t xml:space="preserve">Gänse/Enten </t>
  </si>
  <si>
    <t xml:space="preserve">Bienenvölker </t>
  </si>
  <si>
    <t xml:space="preserve">Jahr </t>
  </si>
  <si>
    <t>Halter</t>
  </si>
  <si>
    <t xml:space="preserve">Stück </t>
  </si>
  <si>
    <t xml:space="preserve">davon Kühe </t>
  </si>
  <si>
    <t>Stück</t>
  </si>
  <si>
    <t>&gt;&gt;</t>
  </si>
  <si>
    <t>&lt;&lt;</t>
  </si>
  <si>
    <t>Bestand im Frühling.</t>
  </si>
  <si>
    <t>Rindvieh: Seit 2015 Bestand am 1. Jan. Davor Bestand im Frühling.</t>
  </si>
  <si>
    <t>Milchlieferungen und -verarbeitung nach Produkt seit 1950 (in 100 kg)</t>
  </si>
  <si>
    <t>Tabelle 4.12</t>
  </si>
  <si>
    <t>Milcheinlieferung
Milchhof</t>
  </si>
  <si>
    <t>Milchverwertung</t>
  </si>
  <si>
    <t>Konsum- und Pastmilch</t>
  </si>
  <si>
    <t>Verarbeitungsmilch</t>
  </si>
  <si>
    <t>Butter</t>
  </si>
  <si>
    <t>Rahm</t>
  </si>
  <si>
    <t>Käse</t>
  </si>
  <si>
    <t>Joghurt</t>
  </si>
  <si>
    <t>Quark</t>
  </si>
  <si>
    <t>Milcheinlieferung Milchhof: Milchproduktion in den Alpen, Milch von Selbstverwertern und Eigenverbrauch der landwirtschaftlichen Bevölkerung ist nicht erfasst.</t>
  </si>
  <si>
    <t>Nicht ausgewiesen ist der Rohstoffhandel des Liechtensteiner Milchverbandes oder vom Landwirtschaftsbetrieb direkt an einen ausländischen Abnehmer.</t>
  </si>
  <si>
    <t>Tabelle 4.13</t>
  </si>
  <si>
    <t>Rotwein</t>
  </si>
  <si>
    <t>Weisswein</t>
  </si>
  <si>
    <t>Schaan</t>
  </si>
  <si>
    <t>Gamprin/ Ruggell/ Schellenberg/ Triesenberg</t>
  </si>
  <si>
    <t>Weinernte aller Rebbauern.</t>
  </si>
  <si>
    <t>Standardnomenklatur</t>
  </si>
  <si>
    <t>Tabelle 4.10</t>
  </si>
  <si>
    <t>Veränderung 1984 - 2014</t>
  </si>
  <si>
    <t>in % der Gesamtfläche</t>
  </si>
  <si>
    <t>+/- ha</t>
  </si>
  <si>
    <t>+/- %</t>
  </si>
  <si>
    <t>Gesamtfläche</t>
  </si>
  <si>
    <t>Waldflächen</t>
  </si>
  <si>
    <t>Landwirtschaftliche Nutzflächen</t>
  </si>
  <si>
    <t>Obstbauflächen</t>
  </si>
  <si>
    <t>Rebbauflächen</t>
  </si>
  <si>
    <t>Gartenbaufächen</t>
  </si>
  <si>
    <t>Naturwiesen</t>
  </si>
  <si>
    <t>Heimweiden</t>
  </si>
  <si>
    <t>Alpwiesen</t>
  </si>
  <si>
    <t>Alpweiden</t>
  </si>
  <si>
    <t>Unproduktive Flächen</t>
  </si>
  <si>
    <t>Siedlungsflächen</t>
  </si>
  <si>
    <t>Quelle: Umweltstatistik</t>
  </si>
  <si>
    <t>Mit der Erstellung der Arealstatistik 2014 wurden die Grenzstände der drei ersten Erhebungen angepasst und der Datensatz 2008 wurde zusätzlich revidiert.</t>
  </si>
  <si>
    <t>Tabelle</t>
  </si>
  <si>
    <t>Arealstatistik 1984, 1996, 2002, 2008 und 2014</t>
  </si>
  <si>
    <t>T1.01</t>
  </si>
  <si>
    <t>T2.02</t>
  </si>
  <si>
    <t>T1.02</t>
  </si>
  <si>
    <t>T2.03</t>
  </si>
  <si>
    <t>T1.03</t>
  </si>
  <si>
    <t>T2.04</t>
  </si>
  <si>
    <t>T1.04</t>
  </si>
  <si>
    <t>T1.05</t>
  </si>
  <si>
    <t>T2.06</t>
  </si>
  <si>
    <t>T1.06</t>
  </si>
  <si>
    <t>T2.07</t>
  </si>
  <si>
    <t>T1.07</t>
  </si>
  <si>
    <t>T2.08</t>
  </si>
  <si>
    <t>T1.08</t>
  </si>
  <si>
    <t>T2.09</t>
  </si>
  <si>
    <t>T1.09</t>
  </si>
  <si>
    <t>T2.10</t>
  </si>
  <si>
    <t>T1.10</t>
  </si>
  <si>
    <t>T1.11</t>
  </si>
  <si>
    <t>T1.12</t>
  </si>
  <si>
    <t>T1.13</t>
  </si>
  <si>
    <t>T1.14</t>
  </si>
  <si>
    <t>T1.15</t>
  </si>
  <si>
    <t>T1.16</t>
  </si>
  <si>
    <t>T1.17</t>
  </si>
  <si>
    <t>T1.18</t>
  </si>
  <si>
    <t>T1.19</t>
  </si>
  <si>
    <t>T1.20</t>
  </si>
  <si>
    <t>T1.22</t>
  </si>
  <si>
    <t>T1.23</t>
  </si>
  <si>
    <t>T1.24</t>
  </si>
  <si>
    <t>T1.25</t>
  </si>
  <si>
    <t>T1.26</t>
  </si>
  <si>
    <t>T1.27</t>
  </si>
  <si>
    <t>T2.01</t>
  </si>
  <si>
    <t>T3.01</t>
  </si>
  <si>
    <t>T3.02</t>
  </si>
  <si>
    <t>T3.03</t>
  </si>
  <si>
    <t>T4.01</t>
  </si>
  <si>
    <t>T4.02</t>
  </si>
  <si>
    <t>T4.03</t>
  </si>
  <si>
    <t>T4.04</t>
  </si>
  <si>
    <t>T4.04_b</t>
  </si>
  <si>
    <t>T4.05</t>
  </si>
  <si>
    <t>T4.06</t>
  </si>
  <si>
    <t>T4.07</t>
  </si>
  <si>
    <t>T4.08</t>
  </si>
  <si>
    <t>T4.09</t>
  </si>
  <si>
    <t>T4.14</t>
  </si>
  <si>
    <t>T4.11</t>
  </si>
  <si>
    <t>T4.12</t>
  </si>
  <si>
    <t>T4.13</t>
  </si>
  <si>
    <t>T4.10</t>
  </si>
  <si>
    <t xml:space="preserve"> .</t>
  </si>
  <si>
    <t>Betriebe nach Betriebstyp seit 2013 (gemäss ZA2015)</t>
  </si>
  <si>
    <t>Betriebe nach Grössenklasse 2020</t>
  </si>
  <si>
    <t>Betriebe nach Erwerbstyp 2020</t>
  </si>
  <si>
    <t>Betriebe nach gesamtbetrieblicher Bewirtschaftungsart 2020</t>
  </si>
  <si>
    <t>Betriebe nach Betriebstyp 2020</t>
  </si>
  <si>
    <t>Betriebe nach Beitragstyp 2020</t>
  </si>
  <si>
    <t>Beschäftigte in der Landwirtschaft nach Beschäftigungsgrad 2020</t>
  </si>
  <si>
    <t>Beschäftigte in der Landwirtschaft nach Familienzugehörigkeit 2020</t>
  </si>
  <si>
    <t>Betriebsleiter nach Beschäftigungsgrad 2020</t>
  </si>
  <si>
    <t>Betriebsleiter nach Altersklasse 2020</t>
  </si>
  <si>
    <t>Wichtigste Flächenkategorien 2020 (in Aren)</t>
  </si>
  <si>
    <t>Betriebe nach Flächenkategorie 2020</t>
  </si>
  <si>
    <t>Getreidefläche 2020 (in Aren)</t>
  </si>
  <si>
    <t>Hackfrüchte, Hülsenfrüchte und Ölsaaten 2020 (in Aren)</t>
  </si>
  <si>
    <t>Übriges Ackerland 2020 (in Aren)</t>
  </si>
  <si>
    <t>Flächen mit Dauerkulturen 2020 (in Aren)</t>
  </si>
  <si>
    <t>Übrige landwirtschaftliche Nutzfläche 2020 (in Aren)</t>
  </si>
  <si>
    <t>Nutztierbestand 2020</t>
  </si>
  <si>
    <t>Betriebe mit Nutztieren 2020</t>
  </si>
  <si>
    <t>Rindviehbestand 2020</t>
  </si>
  <si>
    <t>Betriebe mit Rindvieh 2020</t>
  </si>
  <si>
    <t>Bestand Tiere der Pferdegattung 2020</t>
  </si>
  <si>
    <t>Schafbestand 2020</t>
  </si>
  <si>
    <t>Ziegenbestand 2020</t>
  </si>
  <si>
    <t>Schweinebestand 2020</t>
  </si>
  <si>
    <t>Nutzhühnerbestand 2020</t>
  </si>
  <si>
    <t>Vieh- und Geflügelbestände in Grossvieheinheiten (GVE) 2020</t>
  </si>
  <si>
    <t>Nutztiere gesömmert 2020</t>
  </si>
  <si>
    <t>Nutztierhalter 2020</t>
  </si>
  <si>
    <t>Rindviehhalter 2020</t>
  </si>
  <si>
    <t>Förderungsleistungen zur Existenzsicherung (Einkommensbeiträge) 2020</t>
  </si>
  <si>
    <t>Förderungsleistungen für ökologische Bewirtschaftung und tiergerechte Betriebsführung (Abgeltungs- und Tierwohlbeiträge) 2020</t>
  </si>
  <si>
    <t>Förderungsleistungen für Landschaftspflege von Berggebieten, Hanglagen und Grenzertragsstandorten (Erschwernisbeiträge) 2020</t>
  </si>
  <si>
    <t>Betriebe nach Grössenklasse in ha seit 1929</t>
  </si>
  <si>
    <t>Betriebsleiter nach Altersklasse und Durchschnittsalter der Betriebsleiter seit 2005</t>
  </si>
  <si>
    <t>Weinernte nach Gemeinde seit 1955 (in Hektoliter)</t>
  </si>
  <si>
    <t>Vollerwerb: Arbeitsaufwand von 1.0 und mehr Standarbeitskräften (SAK) pro Jahr.</t>
  </si>
  <si>
    <t>Haupterwerb: Arbeitsaufwand von 0.5 bis 0.99 Standardarbeitskräften (SAK) pro Jahr.</t>
  </si>
  <si>
    <t>Nebenerwerb: Arbeitsaufwand von 0.4 bis 0.49 Standardarbeitskräften (SAK) pro Jahr.</t>
  </si>
  <si>
    <t>Beschäftigte ohne Lernende.</t>
  </si>
  <si>
    <t>Lernende = 9.</t>
  </si>
  <si>
    <t xml:space="preserve">Lernende = 9. </t>
  </si>
  <si>
    <t>Übriges Futtergetreide</t>
  </si>
  <si>
    <t>Übriges Brotgetreide: Dinkel 601 Aren, Roggen 2 Aren.</t>
  </si>
  <si>
    <t>Übriges Futtergetreide: Getreide siliert 390 Aren, Sorghum 690 Aren, Hirse 175 Aren, Hafer 0 Aren, Mischel Futtergetreide 0 Aren.</t>
  </si>
  <si>
    <t>Hanf</t>
  </si>
  <si>
    <t>Übrige Ölsaaten</t>
  </si>
  <si>
    <t>Lupinen</t>
  </si>
  <si>
    <t>Hülsenfrüchte: Eiweisserbsen 0 Aren.</t>
  </si>
  <si>
    <t>Übrige Ölsaaten: Sonnenblumen 82 Aren, Ölkürbisse 20 Aren, Soja 1 Are.</t>
  </si>
  <si>
    <t>Übrige Ackerkulturen: Wurzeln der Treibzichorie 91 Aren, Saatmais 170 Aren, Einjährige gärtnerische Freilandkulturen 14 Aren, Einjährige Gewürz- und Medizinalpflanzen 1 Are, Buntbrache 97 Aren, Saum auf Ackerfläche 21 Aren, Mischung von Ackerbohnen, Eiweisserbsen und Lupinen zu Futterzwecken 462 Aren, Blühstreifen 128 Aren, Quinoa 189 Aren.</t>
  </si>
  <si>
    <t>Rindvieh und Tiere der Pferdegattung: Bestand am 1. Januar.</t>
  </si>
  <si>
    <t>Nutztierbestand: Im Frühling (ausser Rindvieh und Tiere der Pferdegattung).</t>
  </si>
  <si>
    <t>Für diese Tabelle wurden die 95 anerkannten Landwirtschaftsbetriebe ausgewertet.</t>
  </si>
  <si>
    <t>Widerristhöhe bis 148cm</t>
  </si>
  <si>
    <t>Widerristhöhe ab 148cm</t>
  </si>
  <si>
    <t>Fohlen bis 180 Tage</t>
  </si>
  <si>
    <t>Hengste über 900 Tage</t>
  </si>
  <si>
    <t>Weibl. und kastr. männl. Tiere über 900 Tage</t>
  </si>
  <si>
    <t>Jungtiere über 180 bis 900 Tage</t>
  </si>
  <si>
    <t>Tabelle 1.22_2</t>
  </si>
  <si>
    <t>Grossvieheinheiten: Durchschnittliche Grossvieheinheiten der Betriebe 2020 für den Zeitraum vom 1.1.2019 bis 31.12.2019.</t>
  </si>
  <si>
    <t>Für diese Tabelle wurden die 325 Nutztierhalter (inkl. anerkannte Landwirtschaftsbetriebe) ausgewertet.</t>
  </si>
  <si>
    <t>Tabelle 2.05_2</t>
  </si>
  <si>
    <t>Die Tabelle zeigt die Einkommensbeiträge, die im Jahr 2020 an die 99 anerkannten Landwirtschaftsbetriebe (inkl. vier Betriebe in Betriebsgemeinschaften) ausgerichtet wurden.</t>
  </si>
  <si>
    <t>Die Tabelle zeigt die Förderungsleistungen für ökologische Bewirtschaftung und tiergerechte Betriebsführung, die im Jahr 2020 an 100 Betriebe oder Personen ausgerichtet wurden.</t>
  </si>
  <si>
    <t>Blühstreifen (ha)</t>
  </si>
  <si>
    <t>Saum auf Ackerland (ha)</t>
  </si>
  <si>
    <t>Die Tabelle zeigt die Förderungsleistungen für Landschaftspflege von Berggebieten, Hanglagen und Grenzertragsstandorten, die im Jahr 2020 an 71 Betriebe oder Personen ausgerichtet wurden.</t>
  </si>
  <si>
    <t>2010 - 2016:</t>
  </si>
  <si>
    <t>Ab 2020:</t>
  </si>
  <si>
    <t>Pferdegattung: Seit 2020 Bestand am 1. Jan. Davor Bestand im Frühling.</t>
  </si>
  <si>
    <t>Tabelle 1.21_2</t>
  </si>
  <si>
    <t>T2.05_2</t>
  </si>
  <si>
    <t>T1.21_2</t>
  </si>
  <si>
    <t>Gemeinde</t>
  </si>
  <si>
    <t>© Amt für Statistik am 30. September 2021 / Landwirtschaftsstatistik 2020</t>
  </si>
  <si>
    <t>Landwirtschaftsstatistik 2020</t>
  </si>
  <si>
    <t>Titel</t>
  </si>
  <si>
    <t>1. Anerkannte Landwirtschaftsbetriebe</t>
  </si>
  <si>
    <t>2. Nutztiere</t>
  </si>
  <si>
    <t>3. Landwirtschaftliche Förderungsleistungen</t>
  </si>
  <si>
    <t>4. Zeitreihen</t>
  </si>
  <si>
    <t>Die nachfolgenden Tabellen zu den Nutztieren sind nach</t>
  </si>
  <si>
    <t>Zone, Region und teilweise nach Gemeinde gegliedert.</t>
  </si>
  <si>
    <t>Sie enthalten Daten zu den Nutztierbeständen der</t>
  </si>
  <si>
    <t>Nutztierhalter (inkl. Anerkannte Landwirtschaftsbetriebe).</t>
  </si>
  <si>
    <t>Die nachfolgenden Tabellen zu den anerkannten Landwirtschaftsbetrieben sind nach</t>
  </si>
  <si>
    <t>Grössenklasse der landwirtschaftlichen Nutzfläche in ha, Zone, Region und teilweise nach Gemeinde gegliedert.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</si>
</sst>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0.0%"/>
    <numFmt numFmtId="167" formatCode="#,##0;\-#,##0;&quot;-&quot;;* @"/>
    <numFmt numFmtId="168" formatCode="###0;\-###0;&quot;-&quot;;* @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>
      <alignment horizontal="right" vertical="center"/>
    </xf>
  </cellStyleXfs>
  <cellXfs count="411">
    <xf numFmtId="0" fontId="0" fillId="0" borderId="0" xfId="0"/>
    <xf numFmtId="0" fontId="5" fillId="0" borderId="0" xfId="0" applyFont="1" applyFill="1" applyAlignment="1"/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right" vertical="top" wrapText="1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4" fillId="0" borderId="0" xfId="0" applyFont="1" applyAlignment="1"/>
    <xf numFmtId="0" fontId="5" fillId="0" borderId="0" xfId="0" applyFont="1" applyAlignment="1">
      <alignment horizontal="distributed"/>
    </xf>
    <xf numFmtId="0" fontId="4" fillId="0" borderId="0" xfId="0" applyFont="1" applyAlignment="1">
      <alignment vertical="top"/>
    </xf>
    <xf numFmtId="49" fontId="5" fillId="0" borderId="0" xfId="0" applyNumberFormat="1" applyFont="1" applyAlignment="1">
      <alignment horizontal="right" vertical="top"/>
    </xf>
    <xf numFmtId="49" fontId="5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9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right" vertical="top"/>
    </xf>
    <xf numFmtId="0" fontId="15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8" fillId="0" borderId="0" xfId="0" applyFont="1" applyAlignment="1"/>
    <xf numFmtId="0" fontId="4" fillId="0" borderId="0" xfId="2" applyFont="1" applyAlignment="1">
      <alignment horizontal="left" vertical="top"/>
    </xf>
    <xf numFmtId="0" fontId="5" fillId="0" borderId="0" xfId="2" applyFont="1" applyAlignment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5" fillId="0" borderId="0" xfId="2" applyFont="1" applyAlignment="1">
      <alignment wrapText="1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horizontal="right" vertical="top" wrapText="1"/>
    </xf>
    <xf numFmtId="0" fontId="5" fillId="0" borderId="0" xfId="2" applyFont="1" applyFill="1" applyAlignment="1">
      <alignment horizontal="right" vertical="top" wrapText="1"/>
    </xf>
    <xf numFmtId="0" fontId="5" fillId="0" borderId="0" xfId="2" applyFont="1" applyFill="1" applyAlignment="1">
      <alignment horizontal="right" vertical="top"/>
    </xf>
    <xf numFmtId="0" fontId="5" fillId="0" borderId="0" xfId="2" applyFont="1" applyFill="1" applyAlignment="1">
      <alignment horizontal="left" vertical="top"/>
    </xf>
    <xf numFmtId="0" fontId="1" fillId="0" borderId="0" xfId="2" applyAlignment="1"/>
    <xf numFmtId="0" fontId="1" fillId="0" borderId="0" xfId="2" applyFont="1" applyAlignment="1">
      <alignment horizontal="right" vertical="top" wrapText="1"/>
    </xf>
    <xf numFmtId="0" fontId="5" fillId="0" borderId="0" xfId="2" applyFont="1" applyAlignment="1">
      <alignment vertical="top"/>
    </xf>
    <xf numFmtId="0" fontId="5" fillId="0" borderId="0" xfId="2" applyFont="1" applyAlignment="1">
      <alignment vertical="top" wrapText="1"/>
    </xf>
    <xf numFmtId="0" fontId="5" fillId="0" borderId="0" xfId="2" applyFont="1" applyFill="1" applyAlignment="1">
      <alignment horizontal="left"/>
    </xf>
    <xf numFmtId="0" fontId="5" fillId="0" borderId="0" xfId="2" applyFont="1" applyFill="1" applyAlignment="1"/>
    <xf numFmtId="0" fontId="8" fillId="0" borderId="0" xfId="2" applyFont="1" applyAlignment="1"/>
    <xf numFmtId="0" fontId="4" fillId="0" borderId="0" xfId="2" applyFont="1" applyFill="1" applyAlignment="1">
      <alignment horizontal="left" vertical="top"/>
    </xf>
    <xf numFmtId="0" fontId="5" fillId="0" borderId="0" xfId="2" applyFont="1" applyFill="1" applyAlignment="1">
      <alignment horizontal="right"/>
    </xf>
    <xf numFmtId="0" fontId="9" fillId="0" borderId="0" xfId="2" applyFont="1" applyAlignment="1">
      <alignment horizontal="left"/>
    </xf>
    <xf numFmtId="0" fontId="1" fillId="0" borderId="0" xfId="2" applyFont="1"/>
    <xf numFmtId="0" fontId="1" fillId="0" borderId="0" xfId="2" applyFont="1" applyAlignment="1">
      <alignment horizontal="center"/>
    </xf>
    <xf numFmtId="0" fontId="9" fillId="0" borderId="0" xfId="2" applyFont="1"/>
    <xf numFmtId="1" fontId="9" fillId="0" borderId="0" xfId="2" applyNumberFormat="1" applyFont="1" applyAlignment="1">
      <alignment horizontal="right"/>
    </xf>
    <xf numFmtId="1" fontId="9" fillId="0" borderId="0" xfId="2" applyNumberFormat="1" applyFont="1" applyFill="1"/>
    <xf numFmtId="164" fontId="9" fillId="0" borderId="0" xfId="2" applyNumberFormat="1" applyFont="1" applyFill="1"/>
    <xf numFmtId="164" fontId="9" fillId="0" borderId="0" xfId="2" applyNumberFormat="1" applyFont="1"/>
    <xf numFmtId="0" fontId="1" fillId="0" borderId="0" xfId="2" applyFont="1" applyAlignment="1">
      <alignment horizontal="left"/>
    </xf>
    <xf numFmtId="1" fontId="1" fillId="0" borderId="0" xfId="2" applyNumberFormat="1" applyFont="1" applyAlignment="1">
      <alignment horizontal="right"/>
    </xf>
    <xf numFmtId="164" fontId="1" fillId="0" borderId="0" xfId="2" applyNumberFormat="1" applyFont="1"/>
    <xf numFmtId="164" fontId="9" fillId="0" borderId="0" xfId="2" applyNumberFormat="1" applyFont="1" applyAlignment="1">
      <alignment horizontal="right"/>
    </xf>
    <xf numFmtId="0" fontId="9" fillId="0" borderId="0" xfId="2" applyFont="1" applyFill="1"/>
    <xf numFmtId="0" fontId="9" fillId="0" borderId="0" xfId="2" applyFont="1" applyFill="1" applyAlignment="1">
      <alignment horizontal="right"/>
    </xf>
    <xf numFmtId="0" fontId="9" fillId="0" borderId="0" xfId="2" applyFont="1" applyAlignment="1">
      <alignment horizontal="right"/>
    </xf>
    <xf numFmtId="0" fontId="1" fillId="0" borderId="0" xfId="2" applyFont="1" applyFill="1" applyAlignment="1">
      <alignment horizontal="right"/>
    </xf>
    <xf numFmtId="0" fontId="1" fillId="0" borderId="0" xfId="2" applyFont="1" applyAlignment="1">
      <alignment horizontal="right"/>
    </xf>
    <xf numFmtId="0" fontId="1" fillId="0" borderId="0" xfId="2" applyFont="1" applyAlignment="1">
      <alignment wrapText="1"/>
    </xf>
    <xf numFmtId="164" fontId="1" fillId="0" borderId="0" xfId="2" applyNumberFormat="1" applyFont="1" applyAlignment="1">
      <alignment horizontal="right"/>
    </xf>
    <xf numFmtId="0" fontId="1" fillId="0" borderId="0" xfId="2" applyFont="1" applyAlignment="1">
      <alignment horizontal="center" wrapText="1"/>
    </xf>
    <xf numFmtId="1" fontId="9" fillId="0" borderId="0" xfId="2" applyNumberFormat="1" applyFont="1" applyFill="1" applyAlignment="1">
      <alignment horizontal="right"/>
    </xf>
    <xf numFmtId="0" fontId="1" fillId="0" borderId="0" xfId="2" applyFont="1" applyFill="1" applyAlignment="1">
      <alignment horizontal="left"/>
    </xf>
    <xf numFmtId="1" fontId="1" fillId="0" borderId="0" xfId="2" applyNumberFormat="1" applyFont="1" applyFill="1" applyAlignment="1">
      <alignment horizontal="right"/>
    </xf>
    <xf numFmtId="0" fontId="9" fillId="0" borderId="0" xfId="2" applyFont="1" applyFill="1" applyAlignment="1">
      <alignment horizontal="left"/>
    </xf>
    <xf numFmtId="0" fontId="1" fillId="0" borderId="0" xfId="2" applyFont="1" applyAlignment="1">
      <alignment horizontal="left" indent="1"/>
    </xf>
    <xf numFmtId="3" fontId="9" fillId="0" borderId="0" xfId="2" applyNumberFormat="1" applyFont="1" applyFill="1" applyBorder="1" applyAlignment="1" applyProtection="1">
      <alignment horizontal="right" vertical="center"/>
    </xf>
    <xf numFmtId="1" fontId="1" fillId="0" borderId="0" xfId="2" applyNumberFormat="1" applyFont="1"/>
    <xf numFmtId="0" fontId="1" fillId="0" borderId="0" xfId="2" applyFont="1" applyFill="1"/>
    <xf numFmtId="0" fontId="9" fillId="0" borderId="0" xfId="2" applyFont="1" applyAlignment="1">
      <alignment horizontal="left" wrapText="1"/>
    </xf>
    <xf numFmtId="0" fontId="1" fillId="0" borderId="0" xfId="2" applyFont="1" applyAlignment="1">
      <alignment horizontal="left" wrapText="1"/>
    </xf>
    <xf numFmtId="164" fontId="1" fillId="0" borderId="0" xfId="2" applyNumberFormat="1" applyFont="1" applyFill="1"/>
    <xf numFmtId="0" fontId="5" fillId="0" borderId="0" xfId="2" applyFont="1" applyAlignment="1">
      <alignment horizontal="center"/>
    </xf>
    <xf numFmtId="0" fontId="1" fillId="0" borderId="0" xfId="2" applyNumberFormat="1" applyFont="1" applyAlignment="1">
      <alignment horizontal="right"/>
    </xf>
    <xf numFmtId="0" fontId="1" fillId="0" borderId="0" xfId="2" applyNumberFormat="1" applyFont="1" applyFill="1" applyAlignment="1">
      <alignment horizontal="right"/>
    </xf>
    <xf numFmtId="0" fontId="4" fillId="0" borderId="0" xfId="2" applyFont="1" applyAlignment="1">
      <alignment vertical="top"/>
    </xf>
    <xf numFmtId="0" fontId="5" fillId="0" borderId="0" xfId="2" applyFont="1" applyAlignment="1">
      <alignment horizontal="left" wrapText="1"/>
    </xf>
    <xf numFmtId="0" fontId="1" fillId="0" borderId="0" xfId="2" applyFont="1" applyAlignment="1">
      <alignment horizontal="center" vertical="top" wrapText="1"/>
    </xf>
    <xf numFmtId="0" fontId="9" fillId="0" borderId="0" xfId="4" applyFont="1" applyAlignment="1">
      <alignment horizontal="left"/>
    </xf>
    <xf numFmtId="0" fontId="1" fillId="0" borderId="0" xfId="4" applyFont="1"/>
    <xf numFmtId="0" fontId="1" fillId="0" borderId="0" xfId="4" applyFont="1" applyAlignment="1">
      <alignment horizontal="right"/>
    </xf>
    <xf numFmtId="0" fontId="1" fillId="0" borderId="0" xfId="4" applyFont="1" applyBorder="1" applyAlignment="1">
      <alignment horizontal="left" vertical="center"/>
    </xf>
    <xf numFmtId="0" fontId="1" fillId="0" borderId="0" xfId="4" applyFont="1" applyAlignment="1">
      <alignment horizontal="left"/>
    </xf>
    <xf numFmtId="0" fontId="1" fillId="0" borderId="0" xfId="4" applyFont="1" applyAlignment="1">
      <alignment wrapText="1"/>
    </xf>
    <xf numFmtId="0" fontId="9" fillId="0" borderId="0" xfId="5" applyFont="1" applyAlignment="1">
      <alignment horizontal="left"/>
    </xf>
    <xf numFmtId="0" fontId="1" fillId="0" borderId="0" xfId="5" applyFont="1"/>
    <xf numFmtId="0" fontId="9" fillId="0" borderId="0" xfId="5" applyFont="1"/>
    <xf numFmtId="0" fontId="1" fillId="0" borderId="0" xfId="5" applyFont="1" applyBorder="1" applyAlignment="1">
      <alignment horizontal="left" vertical="center"/>
    </xf>
    <xf numFmtId="0" fontId="9" fillId="0" borderId="0" xfId="3" applyFont="1" applyAlignment="1">
      <alignment horizontal="left"/>
    </xf>
    <xf numFmtId="0" fontId="1" fillId="0" borderId="0" xfId="3" applyFont="1"/>
    <xf numFmtId="165" fontId="1" fillId="0" borderId="0" xfId="3" applyNumberFormat="1" applyFont="1"/>
    <xf numFmtId="0" fontId="1" fillId="0" borderId="0" xfId="3" applyFont="1" applyAlignment="1">
      <alignment wrapText="1"/>
    </xf>
    <xf numFmtId="0" fontId="9" fillId="0" borderId="0" xfId="3" applyFont="1"/>
    <xf numFmtId="164" fontId="1" fillId="0" borderId="0" xfId="3" applyNumberFormat="1" applyFont="1"/>
    <xf numFmtId="1" fontId="1" fillId="0" borderId="0" xfId="3" applyNumberFormat="1" applyFont="1"/>
    <xf numFmtId="1" fontId="1" fillId="0" borderId="0" xfId="3" applyNumberFormat="1" applyFont="1" applyAlignment="1">
      <alignment horizontal="right"/>
    </xf>
    <xf numFmtId="164" fontId="1" fillId="0" borderId="0" xfId="3" applyNumberFormat="1" applyFont="1" applyAlignment="1">
      <alignment horizontal="right"/>
    </xf>
    <xf numFmtId="0" fontId="9" fillId="0" borderId="0" xfId="3" applyFont="1" applyAlignment="1">
      <alignment wrapText="1"/>
    </xf>
    <xf numFmtId="0" fontId="1" fillId="0" borderId="0" xfId="3" applyFont="1" applyFill="1" applyAlignment="1">
      <alignment horizontal="left"/>
    </xf>
    <xf numFmtId="0" fontId="13" fillId="0" borderId="0" xfId="2" applyFont="1"/>
    <xf numFmtId="0" fontId="14" fillId="0" borderId="0" xfId="0" applyFont="1"/>
    <xf numFmtId="0" fontId="12" fillId="0" borderId="0" xfId="0" applyFont="1"/>
    <xf numFmtId="168" fontId="1" fillId="0" borderId="0" xfId="6" applyNumberFormat="1" applyFont="1" applyBorder="1" applyAlignment="1">
      <alignment horizontal="right" vertical="top"/>
    </xf>
    <xf numFmtId="168" fontId="1" fillId="0" borderId="0" xfId="5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3" fillId="0" borderId="0" xfId="1" applyAlignment="1" applyProtection="1">
      <alignment horizontal="left"/>
    </xf>
    <xf numFmtId="0" fontId="4" fillId="0" borderId="0" xfId="0" applyFont="1" applyAlignment="1">
      <alignment horizontal="left" vertical="top"/>
    </xf>
    <xf numFmtId="0" fontId="5" fillId="0" borderId="0" xfId="2" applyFont="1" applyFill="1" applyAlignment="1">
      <alignment horizontal="left" wrapText="1"/>
    </xf>
    <xf numFmtId="0" fontId="4" fillId="0" borderId="0" xfId="2" applyFont="1" applyAlignment="1">
      <alignment horizontal="left" vertical="top"/>
    </xf>
    <xf numFmtId="0" fontId="1" fillId="0" borderId="0" xfId="2" applyFont="1" applyAlignment="1">
      <alignment horizontal="right"/>
    </xf>
    <xf numFmtId="0" fontId="1" fillId="0" borderId="0" xfId="2" applyFont="1" applyAlignment="1">
      <alignment horizontal="left"/>
    </xf>
    <xf numFmtId="164" fontId="1" fillId="0" borderId="0" xfId="2" applyNumberFormat="1" applyFont="1" applyAlignment="1">
      <alignment horizontal="right"/>
    </xf>
    <xf numFmtId="0" fontId="1" fillId="0" borderId="0" xfId="2" applyFont="1"/>
    <xf numFmtId="0" fontId="1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0" fillId="0" borderId="0" xfId="0" applyAlignment="1"/>
    <xf numFmtId="0" fontId="7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Fill="1" applyAlignment="1"/>
    <xf numFmtId="0" fontId="6" fillId="0" borderId="0" xfId="0" applyFont="1" applyFill="1" applyAlignment="1"/>
    <xf numFmtId="0" fontId="16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0" xfId="0" applyFont="1" applyAlignment="1"/>
    <xf numFmtId="0" fontId="1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wrapText="1"/>
    </xf>
    <xf numFmtId="0" fontId="0" fillId="0" borderId="0" xfId="0" applyFill="1" applyAlignment="1"/>
    <xf numFmtId="0" fontId="0" fillId="0" borderId="0" xfId="0" applyFill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7" fillId="0" borderId="0" xfId="2" applyFont="1" applyAlignment="1">
      <alignment horizontal="left" vertical="top"/>
    </xf>
    <xf numFmtId="0" fontId="5" fillId="0" borderId="0" xfId="2" applyFont="1" applyAlignment="1">
      <alignment horizontal="left"/>
    </xf>
    <xf numFmtId="0" fontId="5" fillId="0" borderId="0" xfId="2" applyFont="1" applyFill="1" applyAlignment="1">
      <alignment horizontal="left" wrapText="1"/>
    </xf>
    <xf numFmtId="0" fontId="4" fillId="0" borderId="0" xfId="2" applyFont="1" applyAlignment="1">
      <alignment horizontal="left" vertical="top"/>
    </xf>
    <xf numFmtId="0" fontId="5" fillId="0" borderId="0" xfId="2" applyFont="1" applyFill="1" applyAlignment="1">
      <alignment horizontal="left"/>
    </xf>
    <xf numFmtId="0" fontId="1" fillId="0" borderId="0" xfId="2" applyFill="1" applyAlignment="1"/>
    <xf numFmtId="0" fontId="7" fillId="0" borderId="0" xfId="2" applyFont="1" applyFill="1" applyAlignment="1">
      <alignment horizontal="left" vertical="top"/>
    </xf>
    <xf numFmtId="0" fontId="4" fillId="0" borderId="0" xfId="2" applyFont="1" applyFill="1" applyAlignment="1">
      <alignment horizontal="left" vertical="top"/>
    </xf>
    <xf numFmtId="0" fontId="5" fillId="0" borderId="0" xfId="2" applyFont="1" applyFill="1" applyAlignment="1">
      <alignment horizontal="right"/>
    </xf>
    <xf numFmtId="0" fontId="11" fillId="0" borderId="0" xfId="2" applyFont="1" applyAlignment="1">
      <alignment horizontal="left"/>
    </xf>
    <xf numFmtId="0" fontId="1" fillId="0" borderId="0" xfId="2" applyFont="1" applyAlignment="1">
      <alignment horizontal="right"/>
    </xf>
    <xf numFmtId="0" fontId="1" fillId="0" borderId="0" xfId="2" applyFont="1" applyAlignment="1">
      <alignment horizontal="left"/>
    </xf>
    <xf numFmtId="0" fontId="1" fillId="0" borderId="0" xfId="2" applyFont="1" applyFill="1" applyAlignment="1">
      <alignment horizontal="left" wrapText="1"/>
    </xf>
    <xf numFmtId="0" fontId="11" fillId="0" borderId="0" xfId="2" applyFont="1" applyAlignment="1">
      <alignment horizontal="left" wrapText="1"/>
    </xf>
    <xf numFmtId="164" fontId="1" fillId="0" borderId="0" xfId="2" applyNumberFormat="1" applyFont="1" applyAlignment="1">
      <alignment horizontal="right"/>
    </xf>
    <xf numFmtId="0" fontId="1" fillId="0" borderId="0" xfId="2" applyFont="1" applyAlignment="1">
      <alignment horizontal="left" wrapText="1"/>
    </xf>
    <xf numFmtId="0" fontId="1" fillId="0" borderId="0" xfId="2" applyAlignment="1">
      <alignment horizontal="left" wrapText="1"/>
    </xf>
    <xf numFmtId="0" fontId="13" fillId="0" borderId="0" xfId="2" applyFont="1" applyAlignment="1"/>
    <xf numFmtId="0" fontId="5" fillId="0" borderId="0" xfId="2" applyFont="1" applyAlignment="1">
      <alignment horizontal="right"/>
    </xf>
    <xf numFmtId="0" fontId="7" fillId="0" borderId="0" xfId="2" applyFont="1" applyAlignment="1">
      <alignment vertical="top"/>
    </xf>
    <xf numFmtId="0" fontId="4" fillId="0" borderId="0" xfId="2" applyFont="1" applyAlignment="1">
      <alignment vertical="top"/>
    </xf>
    <xf numFmtId="0" fontId="1" fillId="0" borderId="0" xfId="2" applyFont="1" applyFill="1" applyAlignment="1">
      <alignment horizontal="left"/>
    </xf>
    <xf numFmtId="0" fontId="1" fillId="0" borderId="0" xfId="2" applyAlignment="1"/>
    <xf numFmtId="0" fontId="11" fillId="0" borderId="0" xfId="2" applyFont="1" applyFill="1" applyAlignment="1">
      <alignment horizontal="left"/>
    </xf>
    <xf numFmtId="0" fontId="9" fillId="0" borderId="0" xfId="2" applyFont="1" applyAlignment="1">
      <alignment horizontal="left"/>
    </xf>
    <xf numFmtId="0" fontId="11" fillId="0" borderId="0" xfId="4" applyFont="1" applyAlignment="1">
      <alignment horizontal="left"/>
    </xf>
    <xf numFmtId="0" fontId="9" fillId="0" borderId="0" xfId="4" applyFont="1" applyAlignment="1">
      <alignment horizontal="left"/>
    </xf>
    <xf numFmtId="0" fontId="1" fillId="0" borderId="0" xfId="4" applyFont="1" applyAlignment="1">
      <alignment horizontal="right"/>
    </xf>
    <xf numFmtId="0" fontId="11" fillId="0" borderId="0" xfId="5" applyFont="1" applyAlignment="1">
      <alignment horizontal="left"/>
    </xf>
    <xf numFmtId="0" fontId="9" fillId="0" borderId="0" xfId="5" applyFont="1" applyAlignment="1">
      <alignment horizontal="left"/>
    </xf>
    <xf numFmtId="0" fontId="1" fillId="0" borderId="0" xfId="5" applyFont="1" applyAlignment="1">
      <alignment horizontal="right"/>
    </xf>
    <xf numFmtId="0" fontId="1" fillId="0" borderId="0" xfId="5" applyFont="1" applyFill="1" applyAlignment="1">
      <alignment horizontal="left"/>
    </xf>
    <xf numFmtId="0" fontId="1" fillId="0" borderId="0" xfId="2" applyFont="1" applyFill="1" applyAlignment="1">
      <alignment horizontal="left" vertical="top" wrapText="1"/>
    </xf>
    <xf numFmtId="0" fontId="1" fillId="0" borderId="0" xfId="2" applyFill="1" applyAlignment="1">
      <alignment vertical="top" wrapText="1"/>
    </xf>
    <xf numFmtId="0" fontId="11" fillId="0" borderId="0" xfId="3" applyFont="1" applyAlignment="1">
      <alignment horizontal="left"/>
    </xf>
    <xf numFmtId="0" fontId="9" fillId="0" borderId="0" xfId="3" applyFont="1" applyAlignment="1">
      <alignment horizontal="left"/>
    </xf>
    <xf numFmtId="165" fontId="1" fillId="0" borderId="0" xfId="3" applyNumberFormat="1" applyFont="1" applyAlignment="1">
      <alignment horizontal="right"/>
    </xf>
    <xf numFmtId="0" fontId="17" fillId="0" borderId="0" xfId="2" applyFont="1" applyAlignment="1">
      <alignment horizontal="right"/>
    </xf>
    <xf numFmtId="0" fontId="1" fillId="0" borderId="0" xfId="0" applyFont="1"/>
    <xf numFmtId="0" fontId="13" fillId="3" borderId="0" xfId="0" applyFont="1" applyFill="1"/>
    <xf numFmtId="0" fontId="10" fillId="3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18" fillId="5" borderId="0" xfId="0" applyFont="1" applyFill="1" applyAlignment="1">
      <alignment horizontal="left"/>
    </xf>
    <xf numFmtId="0" fontId="13" fillId="4" borderId="0" xfId="0" applyFont="1" applyFill="1"/>
    <xf numFmtId="0" fontId="19" fillId="5" borderId="0" xfId="0" applyFont="1" applyFill="1"/>
    <xf numFmtId="0" fontId="11" fillId="0" borderId="0" xfId="0" applyFont="1"/>
    <xf numFmtId="0" fontId="11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0" fontId="5" fillId="6" borderId="3" xfId="0" applyFont="1" applyFill="1" applyBorder="1" applyAlignment="1">
      <alignment horizontal="center" vertical="top"/>
    </xf>
    <xf numFmtId="0" fontId="5" fillId="6" borderId="0" xfId="0" applyFont="1" applyFill="1" applyBorder="1" applyAlignment="1">
      <alignment horizontal="right" vertical="top"/>
    </xf>
    <xf numFmtId="0" fontId="5" fillId="6" borderId="0" xfId="0" applyFont="1" applyFill="1" applyBorder="1" applyAlignment="1">
      <alignment horizontal="right" vertical="top" wrapText="1"/>
    </xf>
    <xf numFmtId="0" fontId="5" fillId="6" borderId="0" xfId="0" applyFont="1" applyFill="1" applyAlignment="1">
      <alignment horizontal="right" vertical="top"/>
    </xf>
    <xf numFmtId="0" fontId="5" fillId="6" borderId="4" xfId="0" applyFont="1" applyFill="1" applyBorder="1" applyAlignment="1">
      <alignment horizontal="right" vertical="top"/>
    </xf>
    <xf numFmtId="0" fontId="4" fillId="6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right" vertical="top" wrapText="1"/>
    </xf>
    <xf numFmtId="0" fontId="5" fillId="6" borderId="0" xfId="0" applyFont="1" applyFill="1" applyAlignment="1">
      <alignment horizontal="right" vertical="top" wrapText="1"/>
    </xf>
    <xf numFmtId="0" fontId="4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5" fillId="6" borderId="3" xfId="0" applyFont="1" applyFill="1" applyBorder="1" applyAlignment="1">
      <alignment vertical="top" wrapText="1"/>
    </xf>
    <xf numFmtId="0" fontId="5" fillId="6" borderId="4" xfId="0" applyFont="1" applyFill="1" applyBorder="1" applyAlignment="1">
      <alignment horizontal="right" vertical="top"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5" fillId="2" borderId="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right" vertical="top" wrapText="1"/>
    </xf>
    <xf numFmtId="0" fontId="5" fillId="2" borderId="4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2" borderId="0" xfId="0" applyFont="1" applyFill="1" applyAlignment="1">
      <alignment horizontal="right" vertical="top"/>
    </xf>
    <xf numFmtId="0" fontId="5" fillId="2" borderId="4" xfId="0" applyFont="1" applyFill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right" vertical="top"/>
    </xf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right" wrapText="1"/>
    </xf>
    <xf numFmtId="0" fontId="5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right" vertical="top" wrapText="1"/>
    </xf>
    <xf numFmtId="0" fontId="4" fillId="2" borderId="2" xfId="0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right" vertical="top"/>
    </xf>
    <xf numFmtId="0" fontId="5" fillId="0" borderId="4" xfId="0" applyFont="1" applyBorder="1" applyAlignment="1">
      <alignment vertical="top"/>
    </xf>
    <xf numFmtId="0" fontId="5" fillId="2" borderId="0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4" fillId="2" borderId="2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5" fillId="0" borderId="4" xfId="0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0" borderId="2" xfId="0" applyFont="1" applyBorder="1" applyAlignment="1"/>
    <xf numFmtId="0" fontId="4" fillId="2" borderId="2" xfId="0" applyFont="1" applyFill="1" applyBorder="1" applyAlignment="1"/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center" vertical="top" wrapText="1"/>
    </xf>
    <xf numFmtId="0" fontId="5" fillId="0" borderId="4" xfId="2" applyFont="1" applyBorder="1" applyAlignment="1">
      <alignment horizontal="left" vertical="top"/>
    </xf>
    <xf numFmtId="0" fontId="5" fillId="0" borderId="4" xfId="2" applyFont="1" applyBorder="1" applyAlignment="1">
      <alignment horizontal="right" vertical="top"/>
    </xf>
    <xf numFmtId="0" fontId="5" fillId="0" borderId="4" xfId="2" applyFont="1" applyFill="1" applyBorder="1" applyAlignment="1">
      <alignment horizontal="right" vertical="top"/>
    </xf>
    <xf numFmtId="0" fontId="5" fillId="0" borderId="2" xfId="2" applyFont="1" applyFill="1" applyBorder="1" applyAlignment="1">
      <alignment horizontal="left" vertical="top"/>
    </xf>
    <xf numFmtId="0" fontId="5" fillId="0" borderId="3" xfId="2" applyFont="1" applyFill="1" applyBorder="1" applyAlignment="1">
      <alignment horizontal="left" vertical="top"/>
    </xf>
    <xf numFmtId="0" fontId="5" fillId="0" borderId="3" xfId="2" applyFont="1" applyFill="1" applyBorder="1" applyAlignment="1">
      <alignment horizontal="center" vertical="top"/>
    </xf>
    <xf numFmtId="0" fontId="5" fillId="0" borderId="3" xfId="2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horizontal="center" vertical="top"/>
    </xf>
    <xf numFmtId="0" fontId="4" fillId="0" borderId="2" xfId="2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horizontal="left" vertical="top"/>
    </xf>
    <xf numFmtId="0" fontId="4" fillId="2" borderId="2" xfId="2" applyFont="1" applyFill="1" applyBorder="1" applyAlignment="1">
      <alignment horizontal="center" vertical="top"/>
    </xf>
    <xf numFmtId="0" fontId="5" fillId="2" borderId="3" xfId="2" applyFont="1" applyFill="1" applyBorder="1" applyAlignment="1">
      <alignment horizontal="center" vertical="top"/>
    </xf>
    <xf numFmtId="0" fontId="5" fillId="2" borderId="0" xfId="2" applyFont="1" applyFill="1" applyAlignment="1">
      <alignment horizontal="right" vertical="top"/>
    </xf>
    <xf numFmtId="0" fontId="5" fillId="2" borderId="0" xfId="2" applyFont="1" applyFill="1" applyAlignment="1">
      <alignment horizontal="right" vertical="top" wrapText="1"/>
    </xf>
    <xf numFmtId="0" fontId="5" fillId="0" borderId="4" xfId="2" applyFont="1" applyFill="1" applyBorder="1" applyAlignment="1">
      <alignment horizontal="left" vertical="top"/>
    </xf>
    <xf numFmtId="0" fontId="5" fillId="2" borderId="4" xfId="2" applyFont="1" applyFill="1" applyBorder="1" applyAlignment="1">
      <alignment horizontal="right" vertical="top"/>
    </xf>
    <xf numFmtId="0" fontId="5" fillId="0" borderId="4" xfId="2" applyFont="1" applyFill="1" applyBorder="1" applyAlignment="1">
      <alignment horizontal="right"/>
    </xf>
    <xf numFmtId="0" fontId="5" fillId="0" borderId="2" xfId="2" applyFont="1" applyBorder="1" applyAlignment="1">
      <alignment horizontal="left"/>
    </xf>
    <xf numFmtId="0" fontId="5" fillId="0" borderId="3" xfId="2" applyFont="1" applyBorder="1" applyAlignment="1">
      <alignment horizontal="left" vertical="top" wrapText="1"/>
    </xf>
    <xf numFmtId="0" fontId="5" fillId="0" borderId="3" xfId="2" applyFont="1" applyBorder="1" applyAlignment="1">
      <alignment horizontal="center" vertical="top" wrapText="1"/>
    </xf>
    <xf numFmtId="0" fontId="4" fillId="0" borderId="2" xfId="2" applyFont="1" applyBorder="1" applyAlignment="1"/>
    <xf numFmtId="0" fontId="4" fillId="2" borderId="2" xfId="2" applyFont="1" applyFill="1" applyBorder="1" applyAlignment="1"/>
    <xf numFmtId="0" fontId="5" fillId="2" borderId="3" xfId="2" applyFont="1" applyFill="1" applyBorder="1" applyAlignment="1">
      <alignment horizontal="center" vertical="top" wrapText="1"/>
    </xf>
    <xf numFmtId="0" fontId="1" fillId="2" borderId="0" xfId="2" applyFont="1" applyFill="1" applyAlignment="1">
      <alignment horizontal="right" vertical="top" wrapText="1"/>
    </xf>
    <xf numFmtId="0" fontId="5" fillId="0" borderId="4" xfId="2" applyFont="1" applyBorder="1" applyAlignment="1">
      <alignment horizontal="right"/>
    </xf>
    <xf numFmtId="0" fontId="5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center" vertical="top"/>
    </xf>
    <xf numFmtId="0" fontId="4" fillId="0" borderId="1" xfId="2" applyFont="1" applyBorder="1" applyAlignment="1">
      <alignment horizontal="right" vertical="top" wrapText="1"/>
    </xf>
    <xf numFmtId="0" fontId="4" fillId="2" borderId="1" xfId="2" applyFont="1" applyFill="1" applyBorder="1" applyAlignment="1">
      <alignment horizontal="center" vertical="top"/>
    </xf>
    <xf numFmtId="0" fontId="4" fillId="0" borderId="1" xfId="2" applyFont="1" applyBorder="1" applyAlignment="1">
      <alignment horizontal="left" vertical="top"/>
    </xf>
    <xf numFmtId="0" fontId="5" fillId="0" borderId="4" xfId="2" applyFont="1" applyBorder="1" applyAlignment="1">
      <alignment vertical="top"/>
    </xf>
    <xf numFmtId="0" fontId="4" fillId="0" borderId="1" xfId="2" applyFont="1" applyFill="1" applyBorder="1" applyAlignment="1">
      <alignment horizontal="center" vertical="top" wrapText="1"/>
    </xf>
    <xf numFmtId="0" fontId="5" fillId="0" borderId="4" xfId="2" applyFont="1" applyBorder="1" applyAlignment="1"/>
    <xf numFmtId="0" fontId="5" fillId="2" borderId="0" xfId="2" applyFont="1" applyFill="1" applyAlignment="1">
      <alignment vertical="top" wrapText="1"/>
    </xf>
    <xf numFmtId="0" fontId="1" fillId="0" borderId="2" xfId="2" applyFont="1" applyBorder="1"/>
    <xf numFmtId="0" fontId="1" fillId="0" borderId="3" xfId="2" applyFont="1" applyBorder="1"/>
    <xf numFmtId="0" fontId="1" fillId="0" borderId="3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3" fontId="1" fillId="0" borderId="4" xfId="2" applyNumberFormat="1" applyFont="1" applyFill="1" applyBorder="1" applyProtection="1"/>
    <xf numFmtId="0" fontId="1" fillId="0" borderId="4" xfId="2" applyFont="1" applyFill="1" applyBorder="1" applyAlignment="1">
      <alignment horizontal="right"/>
    </xf>
    <xf numFmtId="41" fontId="1" fillId="0" borderId="4" xfId="2" applyNumberFormat="1" applyFont="1" applyFill="1" applyBorder="1" applyAlignment="1">
      <alignment horizontal="right"/>
    </xf>
    <xf numFmtId="0" fontId="1" fillId="0" borderId="4" xfId="2" applyFont="1" applyBorder="1" applyAlignment="1">
      <alignment horizontal="right"/>
    </xf>
    <xf numFmtId="0" fontId="1" fillId="0" borderId="2" xfId="2" applyFont="1" applyBorder="1" applyAlignment="1">
      <alignment wrapText="1"/>
    </xf>
    <xf numFmtId="1" fontId="1" fillId="0" borderId="3" xfId="2" applyNumberFormat="1" applyFont="1" applyBorder="1" applyAlignment="1">
      <alignment horizontal="center"/>
    </xf>
    <xf numFmtId="164" fontId="1" fillId="0" borderId="3" xfId="2" applyNumberFormat="1" applyFont="1" applyBorder="1" applyAlignment="1">
      <alignment horizontal="center"/>
    </xf>
    <xf numFmtId="0" fontId="9" fillId="0" borderId="2" xfId="2" applyFont="1" applyBorder="1" applyAlignment="1">
      <alignment horizontal="center" wrapText="1"/>
    </xf>
    <xf numFmtId="0" fontId="9" fillId="0" borderId="2" xfId="2" applyFont="1" applyBorder="1" applyAlignment="1">
      <alignment horizontal="center" vertical="top" wrapText="1"/>
    </xf>
    <xf numFmtId="1" fontId="9" fillId="0" borderId="2" xfId="2" applyNumberFormat="1" applyFont="1" applyBorder="1" applyAlignment="1">
      <alignment horizontal="center" vertical="top" wrapText="1"/>
    </xf>
    <xf numFmtId="164" fontId="9" fillId="0" borderId="2" xfId="2" applyNumberFormat="1" applyFont="1" applyBorder="1" applyAlignment="1">
      <alignment horizontal="center" vertical="top" wrapText="1"/>
    </xf>
    <xf numFmtId="3" fontId="1" fillId="0" borderId="4" xfId="2" applyNumberFormat="1" applyFont="1" applyFill="1" applyBorder="1" applyAlignment="1" applyProtection="1">
      <alignment horizontal="right"/>
    </xf>
    <xf numFmtId="41" fontId="1" fillId="0" borderId="4" xfId="2" applyNumberFormat="1" applyFill="1" applyBorder="1" applyAlignment="1">
      <alignment horizontal="right"/>
    </xf>
    <xf numFmtId="0" fontId="1" fillId="0" borderId="4" xfId="2" applyFont="1" applyFill="1" applyBorder="1"/>
    <xf numFmtId="0" fontId="1" fillId="0" borderId="4" xfId="2" applyFont="1" applyBorder="1"/>
    <xf numFmtId="0" fontId="1" fillId="0" borderId="3" xfId="2" applyFont="1" applyBorder="1" applyAlignment="1">
      <alignment vertical="top"/>
    </xf>
    <xf numFmtId="49" fontId="1" fillId="0" borderId="3" xfId="2" applyNumberFormat="1" applyFont="1" applyBorder="1" applyAlignment="1">
      <alignment horizontal="center"/>
    </xf>
    <xf numFmtId="0" fontId="9" fillId="0" borderId="2" xfId="2" applyFont="1" applyBorder="1" applyAlignment="1">
      <alignment vertical="top"/>
    </xf>
    <xf numFmtId="0" fontId="9" fillId="0" borderId="2" xfId="2" applyFont="1" applyBorder="1" applyAlignment="1">
      <alignment horizontal="left"/>
    </xf>
    <xf numFmtId="0" fontId="9" fillId="2" borderId="2" xfId="2" applyFont="1" applyFill="1" applyBorder="1" applyAlignment="1">
      <alignment vertical="top"/>
    </xf>
    <xf numFmtId="0" fontId="1" fillId="2" borderId="3" xfId="2" applyFont="1" applyFill="1" applyBorder="1" applyAlignment="1">
      <alignment vertical="top"/>
    </xf>
    <xf numFmtId="0" fontId="1" fillId="2" borderId="0" xfId="2" applyFont="1" applyFill="1"/>
    <xf numFmtId="0" fontId="1" fillId="2" borderId="4" xfId="2" applyFont="1" applyFill="1" applyBorder="1"/>
    <xf numFmtId="0" fontId="1" fillId="0" borderId="3" xfId="2" applyFont="1" applyBorder="1" applyAlignment="1">
      <alignment horizontal="center" vertical="top"/>
    </xf>
    <xf numFmtId="0" fontId="1" fillId="0" borderId="3" xfId="2" applyFont="1" applyFill="1" applyBorder="1" applyAlignment="1">
      <alignment vertical="top"/>
    </xf>
    <xf numFmtId="0" fontId="9" fillId="0" borderId="2" xfId="2" applyFont="1" applyBorder="1"/>
    <xf numFmtId="0" fontId="1" fillId="2" borderId="0" xfId="2" applyFont="1" applyFill="1" applyAlignment="1">
      <alignment horizontal="right"/>
    </xf>
    <xf numFmtId="0" fontId="9" fillId="0" borderId="2" xfId="2" applyFont="1" applyBorder="1" applyAlignment="1"/>
    <xf numFmtId="164" fontId="1" fillId="0" borderId="4" xfId="2" applyNumberFormat="1" applyFont="1" applyFill="1" applyBorder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 wrapText="1"/>
    </xf>
    <xf numFmtId="0" fontId="4" fillId="0" borderId="2" xfId="2" applyFont="1" applyBorder="1" applyAlignment="1">
      <alignment horizontal="left"/>
    </xf>
    <xf numFmtId="0" fontId="1" fillId="0" borderId="4" xfId="2" applyNumberFormat="1" applyFont="1" applyBorder="1" applyAlignment="1">
      <alignment horizontal="right"/>
    </xf>
    <xf numFmtId="0" fontId="1" fillId="0" borderId="4" xfId="2" applyNumberFormat="1" applyFont="1" applyFill="1" applyBorder="1" applyAlignment="1">
      <alignment horizontal="right"/>
    </xf>
    <xf numFmtId="0" fontId="4" fillId="2" borderId="2" xfId="2" applyFont="1" applyFill="1" applyBorder="1" applyAlignment="1">
      <alignment vertical="top"/>
    </xf>
    <xf numFmtId="0" fontId="5" fillId="2" borderId="3" xfId="2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1" fillId="2" borderId="0" xfId="2" applyNumberFormat="1" applyFont="1" applyFill="1" applyAlignment="1">
      <alignment horizontal="right"/>
    </xf>
    <xf numFmtId="0" fontId="1" fillId="2" borderId="4" xfId="2" applyNumberFormat="1" applyFont="1" applyFill="1" applyBorder="1" applyAlignment="1">
      <alignment horizontal="right"/>
    </xf>
    <xf numFmtId="0" fontId="1" fillId="0" borderId="0" xfId="2" applyFont="1" applyBorder="1" applyAlignment="1">
      <alignment vertical="top"/>
    </xf>
    <xf numFmtId="0" fontId="1" fillId="0" borderId="0" xfId="2" applyFont="1" applyBorder="1" applyAlignment="1">
      <alignment horizontal="left"/>
    </xf>
    <xf numFmtId="0" fontId="9" fillId="0" borderId="2" xfId="2" applyFont="1" applyBorder="1" applyAlignment="1">
      <alignment horizontal="left" vertical="top"/>
    </xf>
    <xf numFmtId="0" fontId="1" fillId="2" borderId="3" xfId="2" applyFont="1" applyFill="1" applyBorder="1"/>
    <xf numFmtId="0" fontId="9" fillId="0" borderId="2" xfId="2" applyFont="1" applyFill="1" applyBorder="1" applyAlignment="1">
      <alignment horizontal="left"/>
    </xf>
    <xf numFmtId="0" fontId="9" fillId="0" borderId="2" xfId="2" applyFont="1" applyBorder="1" applyAlignment="1">
      <alignment horizontal="left" vertical="top"/>
    </xf>
    <xf numFmtId="0" fontId="9" fillId="0" borderId="2" xfId="2" applyFont="1" applyBorder="1"/>
    <xf numFmtId="0" fontId="5" fillId="0" borderId="2" xfId="2" applyFont="1" applyBorder="1" applyAlignment="1">
      <alignment horizontal="left" wrapText="1"/>
    </xf>
    <xf numFmtId="0" fontId="1" fillId="0" borderId="3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left" vertical="top" wrapText="1"/>
    </xf>
    <xf numFmtId="0" fontId="4" fillId="0" borderId="2" xfId="2" applyFont="1" applyBorder="1" applyAlignment="1">
      <alignment horizontal="right" vertical="top" wrapText="1"/>
    </xf>
    <xf numFmtId="0" fontId="4" fillId="2" borderId="2" xfId="2" applyFont="1" applyFill="1" applyBorder="1" applyAlignment="1">
      <alignment horizontal="left" vertical="top" wrapText="1"/>
    </xf>
    <xf numFmtId="0" fontId="5" fillId="2" borderId="3" xfId="2" applyFont="1" applyFill="1" applyBorder="1" applyAlignment="1">
      <alignment horizontal="left" vertical="top" wrapText="1"/>
    </xf>
    <xf numFmtId="0" fontId="1" fillId="0" borderId="3" xfId="2" applyFont="1" applyBorder="1" applyAlignment="1">
      <alignment vertical="top" wrapText="1"/>
    </xf>
    <xf numFmtId="0" fontId="1" fillId="0" borderId="3" xfId="2" applyFont="1" applyFill="1" applyBorder="1" applyAlignment="1">
      <alignment vertical="top" wrapText="1"/>
    </xf>
    <xf numFmtId="0" fontId="1" fillId="0" borderId="3" xfId="2" applyFont="1" applyBorder="1" applyAlignment="1">
      <alignment wrapText="1"/>
    </xf>
    <xf numFmtId="0" fontId="1" fillId="2" borderId="3" xfId="2" applyFont="1" applyFill="1" applyBorder="1" applyAlignment="1">
      <alignment vertical="top" wrapText="1"/>
    </xf>
    <xf numFmtId="0" fontId="1" fillId="0" borderId="4" xfId="2" applyFont="1" applyBorder="1" applyAlignment="1">
      <alignment horizontal="center" vertical="top" wrapText="1"/>
    </xf>
    <xf numFmtId="0" fontId="1" fillId="0" borderId="2" xfId="2" applyFont="1" applyBorder="1" applyAlignment="1">
      <alignment horizontal="left"/>
    </xf>
    <xf numFmtId="0" fontId="1" fillId="0" borderId="3" xfId="2" applyFont="1" applyBorder="1" applyAlignment="1">
      <alignment horizontal="left" vertical="top"/>
    </xf>
    <xf numFmtId="0" fontId="1" fillId="0" borderId="3" xfId="2" applyFont="1" applyBorder="1" applyAlignment="1">
      <alignment horizontal="left"/>
    </xf>
    <xf numFmtId="0" fontId="1" fillId="0" borderId="3" xfId="2" applyFont="1" applyBorder="1" applyAlignment="1"/>
    <xf numFmtId="0" fontId="1" fillId="0" borderId="3" xfId="2" applyFont="1" applyBorder="1" applyAlignment="1">
      <alignment horizontal="right" vertical="top"/>
    </xf>
    <xf numFmtId="0" fontId="1" fillId="0" borderId="0" xfId="2" applyFont="1" applyBorder="1"/>
    <xf numFmtId="0" fontId="9" fillId="0" borderId="0" xfId="2" applyFont="1" applyBorder="1" applyAlignment="1"/>
    <xf numFmtId="0" fontId="9" fillId="0" borderId="2" xfId="2" applyFont="1" applyBorder="1" applyAlignment="1"/>
    <xf numFmtId="1" fontId="1" fillId="0" borderId="4" xfId="2" applyNumberFormat="1" applyFont="1" applyFill="1" applyBorder="1" applyAlignment="1">
      <alignment horizontal="right"/>
    </xf>
    <xf numFmtId="1" fontId="1" fillId="0" borderId="0" xfId="2" applyNumberFormat="1" applyFont="1" applyFill="1" applyBorder="1" applyAlignment="1">
      <alignment horizontal="right"/>
    </xf>
    <xf numFmtId="0" fontId="1" fillId="0" borderId="2" xfId="4" applyFont="1" applyBorder="1"/>
    <xf numFmtId="0" fontId="1" fillId="0" borderId="3" xfId="4" applyFont="1" applyBorder="1" applyAlignment="1">
      <alignment horizontal="left" vertical="top"/>
    </xf>
    <xf numFmtId="0" fontId="1" fillId="0" borderId="3" xfId="4" applyFont="1" applyBorder="1" applyAlignment="1">
      <alignment horizontal="center" vertical="top"/>
    </xf>
    <xf numFmtId="0" fontId="9" fillId="0" borderId="2" xfId="4" applyFont="1" applyBorder="1" applyAlignment="1">
      <alignment horizontal="center" vertical="top" wrapText="1"/>
    </xf>
    <xf numFmtId="0" fontId="9" fillId="0" borderId="2" xfId="4" applyFont="1" applyBorder="1" applyAlignment="1">
      <alignment horizontal="left" vertical="top"/>
    </xf>
    <xf numFmtId="0" fontId="1" fillId="0" borderId="3" xfId="4" applyFont="1" applyBorder="1" applyAlignment="1">
      <alignment horizontal="center" vertical="top" wrapText="1"/>
    </xf>
    <xf numFmtId="0" fontId="1" fillId="0" borderId="4" xfId="4" applyFont="1" applyBorder="1" applyAlignment="1">
      <alignment horizontal="left"/>
    </xf>
    <xf numFmtId="168" fontId="1" fillId="0" borderId="4" xfId="6" applyNumberFormat="1" applyFont="1" applyBorder="1" applyAlignment="1">
      <alignment horizontal="right" vertical="top"/>
    </xf>
    <xf numFmtId="0" fontId="1" fillId="0" borderId="2" xfId="5" applyFont="1" applyBorder="1"/>
    <xf numFmtId="0" fontId="9" fillId="0" borderId="2" xfId="5" applyFont="1" applyBorder="1"/>
    <xf numFmtId="0" fontId="1" fillId="0" borderId="3" xfId="5" applyFont="1" applyBorder="1" applyAlignment="1">
      <alignment horizontal="left" vertical="top"/>
    </xf>
    <xf numFmtId="0" fontId="1" fillId="0" borderId="3" xfId="5" applyFont="1" applyBorder="1" applyAlignment="1">
      <alignment horizontal="center" vertical="top"/>
    </xf>
    <xf numFmtId="0" fontId="1" fillId="0" borderId="3" xfId="5" applyFont="1" applyBorder="1" applyAlignment="1">
      <alignment horizontal="center" vertical="top" wrapText="1"/>
    </xf>
    <xf numFmtId="0" fontId="9" fillId="0" borderId="2" xfId="5" applyFont="1" applyBorder="1" applyAlignment="1">
      <alignment horizontal="left"/>
    </xf>
    <xf numFmtId="0" fontId="1" fillId="0" borderId="4" xfId="5" applyFont="1" applyBorder="1" applyAlignment="1">
      <alignment horizontal="left" vertical="center"/>
    </xf>
    <xf numFmtId="168" fontId="1" fillId="0" borderId="4" xfId="5" applyNumberFormat="1" applyFont="1" applyBorder="1" applyAlignment="1">
      <alignment horizontal="right" vertical="center"/>
    </xf>
    <xf numFmtId="0" fontId="1" fillId="0" borderId="2" xfId="3" applyFont="1" applyBorder="1" applyAlignment="1">
      <alignment wrapText="1"/>
    </xf>
    <xf numFmtId="0" fontId="1" fillId="0" borderId="3" xfId="3" applyFont="1" applyBorder="1" applyAlignment="1">
      <alignment wrapText="1"/>
    </xf>
    <xf numFmtId="0" fontId="1" fillId="0" borderId="3" xfId="3" applyFont="1" applyFill="1" applyBorder="1" applyAlignment="1">
      <alignment horizontal="center" vertical="center" wrapText="1"/>
    </xf>
    <xf numFmtId="165" fontId="1" fillId="0" borderId="3" xfId="3" applyNumberFormat="1" applyFont="1" applyFill="1" applyBorder="1" applyAlignment="1">
      <alignment horizontal="center" vertical="center" wrapText="1"/>
    </xf>
    <xf numFmtId="49" fontId="1" fillId="0" borderId="3" xfId="3" applyNumberFormat="1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4" xfId="3" applyFont="1" applyBorder="1"/>
    <xf numFmtId="0" fontId="1" fillId="0" borderId="4" xfId="3" applyFont="1" applyBorder="1"/>
    <xf numFmtId="164" fontId="1" fillId="0" borderId="4" xfId="3" applyNumberFormat="1" applyFont="1" applyBorder="1"/>
    <xf numFmtId="1" fontId="1" fillId="0" borderId="4" xfId="3" applyNumberFormat="1" applyFont="1" applyBorder="1"/>
    <xf numFmtId="0" fontId="13" fillId="0" borderId="0" xfId="0" applyFont="1"/>
    <xf numFmtId="0" fontId="4" fillId="6" borderId="2" xfId="0" applyFont="1" applyFill="1" applyBorder="1" applyAlignment="1">
      <alignment wrapText="1"/>
    </xf>
    <xf numFmtId="0" fontId="9" fillId="2" borderId="2" xfId="5" applyFont="1" applyFill="1" applyBorder="1" applyAlignment="1">
      <alignment horizontal="center" vertical="top"/>
    </xf>
    <xf numFmtId="0" fontId="1" fillId="2" borderId="3" xfId="5" applyFont="1" applyFill="1" applyBorder="1" applyAlignment="1">
      <alignment horizontal="center" vertical="top"/>
    </xf>
    <xf numFmtId="168" fontId="1" fillId="2" borderId="0" xfId="5" applyNumberFormat="1" applyFont="1" applyFill="1" applyBorder="1" applyAlignment="1">
      <alignment horizontal="right" vertical="center"/>
    </xf>
    <xf numFmtId="168" fontId="1" fillId="2" borderId="4" xfId="5" applyNumberFormat="1" applyFont="1" applyFill="1" applyBorder="1" applyAlignment="1">
      <alignment horizontal="right" vertical="center"/>
    </xf>
  </cellXfs>
  <cellStyles count="7">
    <cellStyle name="Link" xfId="1" builtinId="8"/>
    <cellStyle name="Standard" xfId="0" builtinId="0"/>
    <cellStyle name="Standard 2" xfId="2" xr:uid="{00000000-0005-0000-0000-000002000000}"/>
    <cellStyle name="Standard_Arealstatistik_2" xfId="3" xr:uid="{00000000-0005-0000-0000-000003000000}"/>
    <cellStyle name="Standard_Milchlieferungen und _verarbeitung_1950_2006_2" xfId="4" xr:uid="{00000000-0005-0000-0000-000004000000}"/>
    <cellStyle name="Standard_Weinernte_1954_2006_2" xfId="5" xr:uid="{00000000-0005-0000-0000-000005000000}"/>
    <cellStyle name="Strich statt Null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haltsverzeichni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480060</xdr:colOff>
      <xdr:row>2</xdr:row>
      <xdr:rowOff>7620</xdr:rowOff>
    </xdr:from>
    <xdr:to>
      <xdr:col>7</xdr:col>
      <xdr:colOff>708660</xdr:colOff>
      <xdr:row>3</xdr:row>
      <xdr:rowOff>0</xdr:rowOff>
    </xdr:to>
    <xdr:grpSp>
      <xdr:nvGrpSpPr>
        <xdr:cNvPr id="3250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A8C27B-8D91-4106-9F1A-E8EEEEBA1B6E}"/>
            </a:ext>
          </a:extLst>
        </xdr:cNvPr>
        <xdr:cNvGrpSpPr>
          <a:grpSpLocks noChangeAspect="1"/>
        </xdr:cNvGrpSpPr>
      </xdr:nvGrpSpPr>
      <xdr:grpSpPr bwMode="auto">
        <a:xfrm>
          <a:off x="5524500" y="464820"/>
          <a:ext cx="22860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CAF3C61A-6795-4DD2-8DC9-1132CE36A7F7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6F890644-D51D-457B-A691-A23A67161DFA}"/>
              </a:ext>
            </a:extLst>
          </xdr:cNvPr>
          <xdr:cNvSpPr/>
        </xdr:nvSpPr>
        <xdr:spPr>
          <a:xfrm rot="16200000" flipV="1">
            <a:off x="73572" y="1577"/>
            <a:ext cx="340535" cy="36576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327660</xdr:colOff>
      <xdr:row>2</xdr:row>
      <xdr:rowOff>0</xdr:rowOff>
    </xdr:from>
    <xdr:to>
      <xdr:col>10</xdr:col>
      <xdr:colOff>563880</xdr:colOff>
      <xdr:row>2</xdr:row>
      <xdr:rowOff>220980</xdr:rowOff>
    </xdr:to>
    <xdr:grpSp>
      <xdr:nvGrpSpPr>
        <xdr:cNvPr id="11427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5554C7-BF5F-4C96-A042-44FAE45624E9}"/>
            </a:ext>
          </a:extLst>
        </xdr:cNvPr>
        <xdr:cNvGrpSpPr>
          <a:grpSpLocks noChangeAspect="1"/>
        </xdr:cNvGrpSpPr>
      </xdr:nvGrpSpPr>
      <xdr:grpSpPr bwMode="auto">
        <a:xfrm>
          <a:off x="606552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532C46A6-B768-4E99-8CE0-67396ACFAC49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15F9DAF8-F90B-4161-8850-8C6E26FB3E18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327660</xdr:colOff>
      <xdr:row>2</xdr:row>
      <xdr:rowOff>0</xdr:rowOff>
    </xdr:from>
    <xdr:to>
      <xdr:col>10</xdr:col>
      <xdr:colOff>563880</xdr:colOff>
      <xdr:row>2</xdr:row>
      <xdr:rowOff>220980</xdr:rowOff>
    </xdr:to>
    <xdr:grpSp>
      <xdr:nvGrpSpPr>
        <xdr:cNvPr id="12451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41B4B1-490E-4DF5-8FAD-E20728A7DA87}"/>
            </a:ext>
          </a:extLst>
        </xdr:cNvPr>
        <xdr:cNvGrpSpPr>
          <a:grpSpLocks noChangeAspect="1"/>
        </xdr:cNvGrpSpPr>
      </xdr:nvGrpSpPr>
      <xdr:grpSpPr bwMode="auto">
        <a:xfrm>
          <a:off x="603504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0A20018E-0839-4D96-ABF9-7B9AC050BA0D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3228FE8A-1128-4B3A-86DE-913473327847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1363980</xdr:colOff>
      <xdr:row>2</xdr:row>
      <xdr:rowOff>7620</xdr:rowOff>
    </xdr:from>
    <xdr:to>
      <xdr:col>10</xdr:col>
      <xdr:colOff>1600200</xdr:colOff>
      <xdr:row>3</xdr:row>
      <xdr:rowOff>0</xdr:rowOff>
    </xdr:to>
    <xdr:grpSp>
      <xdr:nvGrpSpPr>
        <xdr:cNvPr id="13475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19D823-6DD8-41AD-BB90-4A927169EE66}"/>
            </a:ext>
          </a:extLst>
        </xdr:cNvPr>
        <xdr:cNvGrpSpPr>
          <a:grpSpLocks noChangeAspect="1"/>
        </xdr:cNvGrpSpPr>
      </xdr:nvGrpSpPr>
      <xdr:grpSpPr bwMode="auto">
        <a:xfrm>
          <a:off x="7094220" y="46482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29FD6123-108A-4704-9EA1-9FF5C5B4EB19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05086DB5-0D54-4495-939F-29C4D572752D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693420</xdr:colOff>
      <xdr:row>2</xdr:row>
      <xdr:rowOff>0</xdr:rowOff>
    </xdr:from>
    <xdr:to>
      <xdr:col>9</xdr:col>
      <xdr:colOff>929640</xdr:colOff>
      <xdr:row>2</xdr:row>
      <xdr:rowOff>220980</xdr:rowOff>
    </xdr:to>
    <xdr:grpSp>
      <xdr:nvGrpSpPr>
        <xdr:cNvPr id="14499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D52B95-FA31-4820-8B7B-F4A06EF8BD5C}"/>
            </a:ext>
          </a:extLst>
        </xdr:cNvPr>
        <xdr:cNvGrpSpPr>
          <a:grpSpLocks noChangeAspect="1"/>
        </xdr:cNvGrpSpPr>
      </xdr:nvGrpSpPr>
      <xdr:grpSpPr bwMode="auto">
        <a:xfrm>
          <a:off x="614934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68884CDD-EB6D-4959-81A7-507B6E492ECC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F36FA197-A27F-488B-9308-DCF6C9EDE29B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213360</xdr:colOff>
      <xdr:row>2</xdr:row>
      <xdr:rowOff>0</xdr:rowOff>
    </xdr:from>
    <xdr:to>
      <xdr:col>9</xdr:col>
      <xdr:colOff>449580</xdr:colOff>
      <xdr:row>2</xdr:row>
      <xdr:rowOff>220980</xdr:rowOff>
    </xdr:to>
    <xdr:grpSp>
      <xdr:nvGrpSpPr>
        <xdr:cNvPr id="15523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1D0C5-6DFA-4FD4-87FC-28007031BCB8}"/>
            </a:ext>
          </a:extLst>
        </xdr:cNvPr>
        <xdr:cNvGrpSpPr>
          <a:grpSpLocks noChangeAspect="1"/>
        </xdr:cNvGrpSpPr>
      </xdr:nvGrpSpPr>
      <xdr:grpSpPr bwMode="auto">
        <a:xfrm>
          <a:off x="606552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896B6594-B0AF-4D7D-AFB8-5D8F903937A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A9FE9A07-7D0B-432B-A90E-0A5B88B926AE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922020</xdr:colOff>
      <xdr:row>2</xdr:row>
      <xdr:rowOff>0</xdr:rowOff>
    </xdr:from>
    <xdr:to>
      <xdr:col>7</xdr:col>
      <xdr:colOff>1158240</xdr:colOff>
      <xdr:row>2</xdr:row>
      <xdr:rowOff>220980</xdr:rowOff>
    </xdr:to>
    <xdr:grpSp>
      <xdr:nvGrpSpPr>
        <xdr:cNvPr id="16547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22DEB7-A71F-4C31-8D25-C49615AED5F3}"/>
            </a:ext>
          </a:extLst>
        </xdr:cNvPr>
        <xdr:cNvGrpSpPr>
          <a:grpSpLocks noChangeAspect="1"/>
        </xdr:cNvGrpSpPr>
      </xdr:nvGrpSpPr>
      <xdr:grpSpPr bwMode="auto">
        <a:xfrm>
          <a:off x="545592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54F1FEEB-9C05-4D9B-900D-A71E14A366EE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DCA5EAEE-63C2-4E82-9458-E2E30FD42058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586740</xdr:colOff>
      <xdr:row>2</xdr:row>
      <xdr:rowOff>0</xdr:rowOff>
    </xdr:from>
    <xdr:to>
      <xdr:col>3</xdr:col>
      <xdr:colOff>822960</xdr:colOff>
      <xdr:row>2</xdr:row>
      <xdr:rowOff>220980</xdr:rowOff>
    </xdr:to>
    <xdr:grpSp>
      <xdr:nvGrpSpPr>
        <xdr:cNvPr id="17571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EDC7DF-2C72-4DF6-8C8A-05A99BDBA090}"/>
            </a:ext>
          </a:extLst>
        </xdr:cNvPr>
        <xdr:cNvGrpSpPr>
          <a:grpSpLocks noChangeAspect="1"/>
        </xdr:cNvGrpSpPr>
      </xdr:nvGrpSpPr>
      <xdr:grpSpPr bwMode="auto">
        <a:xfrm>
          <a:off x="399288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7BCD091F-872C-45BF-82C1-3CF0DF9E49AD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94243996-C1EB-4699-A2C9-C800A652C42B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213360</xdr:colOff>
      <xdr:row>2</xdr:row>
      <xdr:rowOff>0</xdr:rowOff>
    </xdr:from>
    <xdr:to>
      <xdr:col>7</xdr:col>
      <xdr:colOff>449580</xdr:colOff>
      <xdr:row>2</xdr:row>
      <xdr:rowOff>220980</xdr:rowOff>
    </xdr:to>
    <xdr:grpSp>
      <xdr:nvGrpSpPr>
        <xdr:cNvPr id="18595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CE8012-09E7-458F-8061-62E5DA2EF4F7}"/>
            </a:ext>
          </a:extLst>
        </xdr:cNvPr>
        <xdr:cNvGrpSpPr>
          <a:grpSpLocks noChangeAspect="1"/>
        </xdr:cNvGrpSpPr>
      </xdr:nvGrpSpPr>
      <xdr:grpSpPr bwMode="auto">
        <a:xfrm>
          <a:off x="514350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B0716885-A92F-43FE-86E0-5C9EC5D45483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48E5FC61-40AF-4D35-B0A5-665BE4BBDFB0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213360</xdr:colOff>
      <xdr:row>2</xdr:row>
      <xdr:rowOff>0</xdr:rowOff>
    </xdr:from>
    <xdr:to>
      <xdr:col>8</xdr:col>
      <xdr:colOff>449580</xdr:colOff>
      <xdr:row>2</xdr:row>
      <xdr:rowOff>220980</xdr:rowOff>
    </xdr:to>
    <xdr:grpSp>
      <xdr:nvGrpSpPr>
        <xdr:cNvPr id="19619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2D738A-2E98-4F50-BF89-10FABE2C1ADC}"/>
            </a:ext>
          </a:extLst>
        </xdr:cNvPr>
        <xdr:cNvGrpSpPr>
          <a:grpSpLocks noChangeAspect="1"/>
        </xdr:cNvGrpSpPr>
      </xdr:nvGrpSpPr>
      <xdr:grpSpPr bwMode="auto">
        <a:xfrm>
          <a:off x="559308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5089445A-5323-4B1B-B006-D2725FE6A7E2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E3E89C07-309D-4F7E-AA28-ECA3883C06ED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91440</xdr:colOff>
      <xdr:row>2</xdr:row>
      <xdr:rowOff>0</xdr:rowOff>
    </xdr:from>
    <xdr:to>
      <xdr:col>11</xdr:col>
      <xdr:colOff>327660</xdr:colOff>
      <xdr:row>2</xdr:row>
      <xdr:rowOff>220980</xdr:rowOff>
    </xdr:to>
    <xdr:grpSp>
      <xdr:nvGrpSpPr>
        <xdr:cNvPr id="20643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5975E6-7EA9-4D3F-B71D-DE48E6ACE639}"/>
            </a:ext>
          </a:extLst>
        </xdr:cNvPr>
        <xdr:cNvGrpSpPr>
          <a:grpSpLocks noChangeAspect="1"/>
        </xdr:cNvGrpSpPr>
      </xdr:nvGrpSpPr>
      <xdr:grpSpPr bwMode="auto">
        <a:xfrm>
          <a:off x="567690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DBD444A2-F83F-48E5-8260-4251DB14F6AA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A2494C3A-D214-48EA-9E55-629AB633851F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1165860</xdr:colOff>
      <xdr:row>2</xdr:row>
      <xdr:rowOff>7620</xdr:rowOff>
    </xdr:from>
    <xdr:to>
      <xdr:col>4</xdr:col>
      <xdr:colOff>1402080</xdr:colOff>
      <xdr:row>3</xdr:row>
      <xdr:rowOff>0</xdr:rowOff>
    </xdr:to>
    <xdr:grpSp>
      <xdr:nvGrpSpPr>
        <xdr:cNvPr id="1187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083E8E-21D1-42D3-A8DF-E69E79E6AE79}"/>
            </a:ext>
          </a:extLst>
        </xdr:cNvPr>
        <xdr:cNvGrpSpPr>
          <a:grpSpLocks noChangeAspect="1"/>
        </xdr:cNvGrpSpPr>
      </xdr:nvGrpSpPr>
      <xdr:grpSpPr bwMode="auto">
        <a:xfrm>
          <a:off x="4663440" y="46482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5F225043-F58D-447B-AA42-0B95EB27D213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ECE5D241-E256-481B-87FF-342E3E9227FC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91440</xdr:colOff>
      <xdr:row>2</xdr:row>
      <xdr:rowOff>0</xdr:rowOff>
    </xdr:from>
    <xdr:to>
      <xdr:col>11</xdr:col>
      <xdr:colOff>327660</xdr:colOff>
      <xdr:row>2</xdr:row>
      <xdr:rowOff>220980</xdr:rowOff>
    </xdr:to>
    <xdr:grpSp>
      <xdr:nvGrpSpPr>
        <xdr:cNvPr id="21667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720B7B-1F7C-4B92-8342-7F2893CD8F10}"/>
            </a:ext>
          </a:extLst>
        </xdr:cNvPr>
        <xdr:cNvGrpSpPr>
          <a:grpSpLocks noChangeAspect="1"/>
        </xdr:cNvGrpSpPr>
      </xdr:nvGrpSpPr>
      <xdr:grpSpPr bwMode="auto">
        <a:xfrm>
          <a:off x="579882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EDC18F1F-B76B-4D72-AEC2-176EA399E65C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F7BD2F8E-3A2B-47DF-A19D-A9B5FF596026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701040</xdr:colOff>
      <xdr:row>2</xdr:row>
      <xdr:rowOff>0</xdr:rowOff>
    </xdr:from>
    <xdr:to>
      <xdr:col>9</xdr:col>
      <xdr:colOff>937260</xdr:colOff>
      <xdr:row>2</xdr:row>
      <xdr:rowOff>220980</xdr:rowOff>
    </xdr:to>
    <xdr:grpSp>
      <xdr:nvGrpSpPr>
        <xdr:cNvPr id="22691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18D91E-AEA4-46FD-A90B-B3265117151B}"/>
            </a:ext>
          </a:extLst>
        </xdr:cNvPr>
        <xdr:cNvGrpSpPr>
          <a:grpSpLocks noChangeAspect="1"/>
        </xdr:cNvGrpSpPr>
      </xdr:nvGrpSpPr>
      <xdr:grpSpPr bwMode="auto">
        <a:xfrm>
          <a:off x="526542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51FA135B-031B-4C6B-88E2-B2ACC07F012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F86163B9-C63B-4ABB-BCEF-20CEC4C0D491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2</xdr:row>
      <xdr:rowOff>0</xdr:rowOff>
    </xdr:from>
    <xdr:to>
      <xdr:col>4</xdr:col>
      <xdr:colOff>739140</xdr:colOff>
      <xdr:row>2</xdr:row>
      <xdr:rowOff>220980</xdr:rowOff>
    </xdr:to>
    <xdr:grpSp>
      <xdr:nvGrpSpPr>
        <xdr:cNvPr id="23715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DB760-F961-4B5F-827A-8118F242104E}"/>
            </a:ext>
          </a:extLst>
        </xdr:cNvPr>
        <xdr:cNvGrpSpPr>
          <a:grpSpLocks noChangeAspect="1"/>
        </xdr:cNvGrpSpPr>
      </xdr:nvGrpSpPr>
      <xdr:grpSpPr bwMode="auto">
        <a:xfrm>
          <a:off x="401574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CC9DB3A1-D1F8-4ABE-BDE7-78619EF71821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351A8D6F-F2AB-4CE0-93F4-C445A2F13FD4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2</xdr:row>
      <xdr:rowOff>0</xdr:rowOff>
    </xdr:from>
    <xdr:to>
      <xdr:col>5</xdr:col>
      <xdr:colOff>769620</xdr:colOff>
      <xdr:row>2</xdr:row>
      <xdr:rowOff>220980</xdr:rowOff>
    </xdr:to>
    <xdr:grpSp>
      <xdr:nvGrpSpPr>
        <xdr:cNvPr id="24739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EB1F52-B500-4F64-9EA6-94BF65C30DFF}"/>
            </a:ext>
          </a:extLst>
        </xdr:cNvPr>
        <xdr:cNvGrpSpPr>
          <a:grpSpLocks noChangeAspect="1"/>
        </xdr:cNvGrpSpPr>
      </xdr:nvGrpSpPr>
      <xdr:grpSpPr bwMode="auto">
        <a:xfrm>
          <a:off x="460248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DBEE65A1-4E18-45B7-B7A3-B55342475ADE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305F4252-6ABF-4B25-8FD8-62B48FB98E74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2</xdr:row>
      <xdr:rowOff>0</xdr:rowOff>
    </xdr:from>
    <xdr:to>
      <xdr:col>5</xdr:col>
      <xdr:colOff>731520</xdr:colOff>
      <xdr:row>2</xdr:row>
      <xdr:rowOff>220980</xdr:rowOff>
    </xdr:to>
    <xdr:grpSp>
      <xdr:nvGrpSpPr>
        <xdr:cNvPr id="25763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E3D7B7-A390-457A-A14F-36E6413662E7}"/>
            </a:ext>
          </a:extLst>
        </xdr:cNvPr>
        <xdr:cNvGrpSpPr>
          <a:grpSpLocks noChangeAspect="1"/>
        </xdr:cNvGrpSpPr>
      </xdr:nvGrpSpPr>
      <xdr:grpSpPr bwMode="auto">
        <a:xfrm>
          <a:off x="396240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112D2ACC-930C-4FC1-9553-733430C7E259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C9C8E049-7EFC-41B7-8D80-638530FA7681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541020</xdr:colOff>
      <xdr:row>2</xdr:row>
      <xdr:rowOff>0</xdr:rowOff>
    </xdr:from>
    <xdr:to>
      <xdr:col>5</xdr:col>
      <xdr:colOff>777240</xdr:colOff>
      <xdr:row>2</xdr:row>
      <xdr:rowOff>220980</xdr:rowOff>
    </xdr:to>
    <xdr:grpSp>
      <xdr:nvGrpSpPr>
        <xdr:cNvPr id="26787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201BE4-ECEF-4926-BCE1-72903772D786}"/>
            </a:ext>
          </a:extLst>
        </xdr:cNvPr>
        <xdr:cNvGrpSpPr>
          <a:grpSpLocks noChangeAspect="1"/>
        </xdr:cNvGrpSpPr>
      </xdr:nvGrpSpPr>
      <xdr:grpSpPr bwMode="auto">
        <a:xfrm>
          <a:off x="454152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1C78DB92-D0B1-4D03-92E5-747DFB355E57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91B48A33-8FAA-4421-9C6B-2E7613BFF9D0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1470660</xdr:colOff>
      <xdr:row>2</xdr:row>
      <xdr:rowOff>0</xdr:rowOff>
    </xdr:from>
    <xdr:to>
      <xdr:col>8</xdr:col>
      <xdr:colOff>1706880</xdr:colOff>
      <xdr:row>2</xdr:row>
      <xdr:rowOff>220980</xdr:rowOff>
    </xdr:to>
    <xdr:grpSp>
      <xdr:nvGrpSpPr>
        <xdr:cNvPr id="27811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423542-A0C6-4B0C-9FCF-E8181276114F}"/>
            </a:ext>
          </a:extLst>
        </xdr:cNvPr>
        <xdr:cNvGrpSpPr>
          <a:grpSpLocks noChangeAspect="1"/>
        </xdr:cNvGrpSpPr>
      </xdr:nvGrpSpPr>
      <xdr:grpSpPr bwMode="auto">
        <a:xfrm>
          <a:off x="6728460" y="457200"/>
          <a:ext cx="22098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09D0B6EB-A55F-41ED-BF2A-A11C91AFEB3C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EFE5259E-9F5D-4CA5-996E-0F46EEF5E6EE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2</xdr:row>
      <xdr:rowOff>0</xdr:rowOff>
    </xdr:from>
    <xdr:to>
      <xdr:col>5</xdr:col>
      <xdr:colOff>1150620</xdr:colOff>
      <xdr:row>2</xdr:row>
      <xdr:rowOff>220980</xdr:rowOff>
    </xdr:to>
    <xdr:grpSp>
      <xdr:nvGrpSpPr>
        <xdr:cNvPr id="28835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6BD964-26CF-418E-9D0B-7C617DA92207}"/>
            </a:ext>
          </a:extLst>
        </xdr:cNvPr>
        <xdr:cNvGrpSpPr>
          <a:grpSpLocks noChangeAspect="1"/>
        </xdr:cNvGrpSpPr>
      </xdr:nvGrpSpPr>
      <xdr:grpSpPr bwMode="auto">
        <a:xfrm>
          <a:off x="435102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EC33C424-72A6-4644-802D-F2A1A693DC34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AF064065-4C96-438B-9591-4219BAEE0BB4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205740</xdr:colOff>
      <xdr:row>2</xdr:row>
      <xdr:rowOff>0</xdr:rowOff>
    </xdr:from>
    <xdr:to>
      <xdr:col>8</xdr:col>
      <xdr:colOff>441960</xdr:colOff>
      <xdr:row>2</xdr:row>
      <xdr:rowOff>220980</xdr:rowOff>
    </xdr:to>
    <xdr:grpSp>
      <xdr:nvGrpSpPr>
        <xdr:cNvPr id="29859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EEBE44-4321-4E1A-8D00-2887BBACF025}"/>
            </a:ext>
          </a:extLst>
        </xdr:cNvPr>
        <xdr:cNvGrpSpPr>
          <a:grpSpLocks noChangeAspect="1"/>
        </xdr:cNvGrpSpPr>
      </xdr:nvGrpSpPr>
      <xdr:grpSpPr bwMode="auto">
        <a:xfrm>
          <a:off x="555498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20EE3C6C-2BB6-4C29-A989-AA7C66B1E7BB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A062C4E0-879A-4C4C-ABB2-5826D95260B8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213360</xdr:colOff>
      <xdr:row>2</xdr:row>
      <xdr:rowOff>0</xdr:rowOff>
    </xdr:from>
    <xdr:to>
      <xdr:col>9</xdr:col>
      <xdr:colOff>449580</xdr:colOff>
      <xdr:row>2</xdr:row>
      <xdr:rowOff>220980</xdr:rowOff>
    </xdr:to>
    <xdr:grpSp>
      <xdr:nvGrpSpPr>
        <xdr:cNvPr id="30883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490B37-0880-49B4-B8E2-992FB68A6B5C}"/>
            </a:ext>
          </a:extLst>
        </xdr:cNvPr>
        <xdr:cNvGrpSpPr>
          <a:grpSpLocks noChangeAspect="1"/>
        </xdr:cNvGrpSpPr>
      </xdr:nvGrpSpPr>
      <xdr:grpSpPr bwMode="auto">
        <a:xfrm>
          <a:off x="608838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5DE98A9D-4D83-4101-B3F4-72616D4C50DF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61B91261-AB49-446A-BCDB-AAD6CD051F1D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1348740</xdr:colOff>
      <xdr:row>2</xdr:row>
      <xdr:rowOff>0</xdr:rowOff>
    </xdr:from>
    <xdr:to>
      <xdr:col>3</xdr:col>
      <xdr:colOff>1584960</xdr:colOff>
      <xdr:row>2</xdr:row>
      <xdr:rowOff>220980</xdr:rowOff>
    </xdr:to>
    <xdr:grpSp>
      <xdr:nvGrpSpPr>
        <xdr:cNvPr id="4259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A5B1DE-5958-4757-856D-2DBD8B160D93}"/>
            </a:ext>
          </a:extLst>
        </xdr:cNvPr>
        <xdr:cNvGrpSpPr>
          <a:grpSpLocks noChangeAspect="1"/>
        </xdr:cNvGrpSpPr>
      </xdr:nvGrpSpPr>
      <xdr:grpSpPr bwMode="auto">
        <a:xfrm>
          <a:off x="425196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90432B05-5092-465E-929E-52BE1389BEDE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EB08C033-8FF1-485E-B907-806E336E9BBF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91440</xdr:colOff>
      <xdr:row>2</xdr:row>
      <xdr:rowOff>0</xdr:rowOff>
    </xdr:from>
    <xdr:to>
      <xdr:col>11</xdr:col>
      <xdr:colOff>327660</xdr:colOff>
      <xdr:row>2</xdr:row>
      <xdr:rowOff>220980</xdr:rowOff>
    </xdr:to>
    <xdr:grpSp>
      <xdr:nvGrpSpPr>
        <xdr:cNvPr id="31907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E36363-9410-4FD9-BD0E-6135A4A459EA}"/>
            </a:ext>
          </a:extLst>
        </xdr:cNvPr>
        <xdr:cNvGrpSpPr>
          <a:grpSpLocks noChangeAspect="1"/>
        </xdr:cNvGrpSpPr>
      </xdr:nvGrpSpPr>
      <xdr:grpSpPr bwMode="auto">
        <a:xfrm>
          <a:off x="560070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FA683805-A62A-4D0F-9763-4FB69990205F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37012A3D-E9D4-42B2-B311-DCC2F8270628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91440</xdr:colOff>
      <xdr:row>2</xdr:row>
      <xdr:rowOff>0</xdr:rowOff>
    </xdr:from>
    <xdr:to>
      <xdr:col>11</xdr:col>
      <xdr:colOff>327660</xdr:colOff>
      <xdr:row>2</xdr:row>
      <xdr:rowOff>220980</xdr:rowOff>
    </xdr:to>
    <xdr:grpSp>
      <xdr:nvGrpSpPr>
        <xdr:cNvPr id="32931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435C90-8964-4FC3-9127-BF07F3B763B6}"/>
            </a:ext>
          </a:extLst>
        </xdr:cNvPr>
        <xdr:cNvGrpSpPr>
          <a:grpSpLocks noChangeAspect="1"/>
        </xdr:cNvGrpSpPr>
      </xdr:nvGrpSpPr>
      <xdr:grpSpPr bwMode="auto">
        <a:xfrm>
          <a:off x="579882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759B72E1-4ECB-4F1B-8859-7BA8AAE2FD5E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C14CBDFE-BC19-4573-960A-9B447172C1BB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601980</xdr:colOff>
      <xdr:row>2</xdr:row>
      <xdr:rowOff>0</xdr:rowOff>
    </xdr:from>
    <xdr:to>
      <xdr:col>9</xdr:col>
      <xdr:colOff>838200</xdr:colOff>
      <xdr:row>2</xdr:row>
      <xdr:rowOff>220980</xdr:rowOff>
    </xdr:to>
    <xdr:grpSp>
      <xdr:nvGrpSpPr>
        <xdr:cNvPr id="33955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772E39-2F6B-49DD-B485-B30B4BF7957C}"/>
            </a:ext>
          </a:extLst>
        </xdr:cNvPr>
        <xdr:cNvGrpSpPr>
          <a:grpSpLocks noChangeAspect="1"/>
        </xdr:cNvGrpSpPr>
      </xdr:nvGrpSpPr>
      <xdr:grpSpPr bwMode="auto">
        <a:xfrm>
          <a:off x="575310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E1DF5EBB-ED55-4FBC-BA27-0BB25C3C7D9E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7AEE93B2-9B14-4DA3-9AC3-F8C3D6E08308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2</xdr:row>
      <xdr:rowOff>0</xdr:rowOff>
    </xdr:from>
    <xdr:to>
      <xdr:col>4</xdr:col>
      <xdr:colOff>739140</xdr:colOff>
      <xdr:row>2</xdr:row>
      <xdr:rowOff>220980</xdr:rowOff>
    </xdr:to>
    <xdr:grpSp>
      <xdr:nvGrpSpPr>
        <xdr:cNvPr id="34979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975B4C-8FF4-44B0-A39F-84E3BD816CA9}"/>
            </a:ext>
          </a:extLst>
        </xdr:cNvPr>
        <xdr:cNvGrpSpPr>
          <a:grpSpLocks noChangeAspect="1"/>
        </xdr:cNvGrpSpPr>
      </xdr:nvGrpSpPr>
      <xdr:grpSpPr bwMode="auto">
        <a:xfrm>
          <a:off x="394716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E12F6A24-EE5A-4621-B2FC-0E32F20E94D3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C8ECF9AE-359B-4D88-80CF-35C451307FEC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2</xdr:row>
      <xdr:rowOff>0</xdr:rowOff>
    </xdr:from>
    <xdr:to>
      <xdr:col>5</xdr:col>
      <xdr:colOff>769620</xdr:colOff>
      <xdr:row>2</xdr:row>
      <xdr:rowOff>220980</xdr:rowOff>
    </xdr:to>
    <xdr:grpSp>
      <xdr:nvGrpSpPr>
        <xdr:cNvPr id="36003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690EEA-333E-4F42-841B-C044A1DE81C6}"/>
            </a:ext>
          </a:extLst>
        </xdr:cNvPr>
        <xdr:cNvGrpSpPr>
          <a:grpSpLocks noChangeAspect="1"/>
        </xdr:cNvGrpSpPr>
      </xdr:nvGrpSpPr>
      <xdr:grpSpPr bwMode="auto">
        <a:xfrm>
          <a:off x="460248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2EFC93F6-D0FC-4ACE-BCCB-70BE6DAC7AAD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5842F03A-6DD5-4155-A505-0842B4A55166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502920</xdr:colOff>
      <xdr:row>2</xdr:row>
      <xdr:rowOff>0</xdr:rowOff>
    </xdr:from>
    <xdr:to>
      <xdr:col>5</xdr:col>
      <xdr:colOff>739140</xdr:colOff>
      <xdr:row>2</xdr:row>
      <xdr:rowOff>220980</xdr:rowOff>
    </xdr:to>
    <xdr:grpSp>
      <xdr:nvGrpSpPr>
        <xdr:cNvPr id="37027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52D0D7-0228-4A6A-95FF-B5005DCAE353}"/>
            </a:ext>
          </a:extLst>
        </xdr:cNvPr>
        <xdr:cNvGrpSpPr>
          <a:grpSpLocks noChangeAspect="1"/>
        </xdr:cNvGrpSpPr>
      </xdr:nvGrpSpPr>
      <xdr:grpSpPr bwMode="auto">
        <a:xfrm>
          <a:off x="400812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EBEFFA00-B78E-4208-8200-7110FA216732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7D770714-5A4A-4028-A92A-7D9102B28746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541020</xdr:colOff>
      <xdr:row>2</xdr:row>
      <xdr:rowOff>0</xdr:rowOff>
    </xdr:from>
    <xdr:to>
      <xdr:col>5</xdr:col>
      <xdr:colOff>777240</xdr:colOff>
      <xdr:row>2</xdr:row>
      <xdr:rowOff>220980</xdr:rowOff>
    </xdr:to>
    <xdr:grpSp>
      <xdr:nvGrpSpPr>
        <xdr:cNvPr id="38051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C662F9-9A8D-4FFD-AEA6-7C79E9E7BD01}"/>
            </a:ext>
          </a:extLst>
        </xdr:cNvPr>
        <xdr:cNvGrpSpPr>
          <a:grpSpLocks noChangeAspect="1"/>
        </xdr:cNvGrpSpPr>
      </xdr:nvGrpSpPr>
      <xdr:grpSpPr bwMode="auto">
        <a:xfrm>
          <a:off x="438912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D87D6F91-B853-4B93-910C-A2A60EC04584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E6440800-07C2-47B1-9A8D-ABD9CEBCD0FB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1455420</xdr:colOff>
      <xdr:row>2</xdr:row>
      <xdr:rowOff>0</xdr:rowOff>
    </xdr:from>
    <xdr:to>
      <xdr:col>8</xdr:col>
      <xdr:colOff>1691640</xdr:colOff>
      <xdr:row>2</xdr:row>
      <xdr:rowOff>220980</xdr:rowOff>
    </xdr:to>
    <xdr:grpSp>
      <xdr:nvGrpSpPr>
        <xdr:cNvPr id="39075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A8CCD4-0554-492C-9641-DE3EEA7D272E}"/>
            </a:ext>
          </a:extLst>
        </xdr:cNvPr>
        <xdr:cNvGrpSpPr>
          <a:grpSpLocks noChangeAspect="1"/>
        </xdr:cNvGrpSpPr>
      </xdr:nvGrpSpPr>
      <xdr:grpSpPr bwMode="auto">
        <a:xfrm>
          <a:off x="6713220" y="457200"/>
          <a:ext cx="22098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1A8035FB-D91A-4A87-BC8D-8C77B34E0018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E4D4E1DB-227F-45E8-9FA0-DFF26515F952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</xdr:colOff>
      <xdr:row>2</xdr:row>
      <xdr:rowOff>0</xdr:rowOff>
    </xdr:from>
    <xdr:to>
      <xdr:col>4</xdr:col>
      <xdr:colOff>365760</xdr:colOff>
      <xdr:row>2</xdr:row>
      <xdr:rowOff>220980</xdr:rowOff>
    </xdr:to>
    <xdr:grpSp>
      <xdr:nvGrpSpPr>
        <xdr:cNvPr id="40099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815735-A5BA-4214-8793-AFE7E4E04889}"/>
            </a:ext>
          </a:extLst>
        </xdr:cNvPr>
        <xdr:cNvGrpSpPr>
          <a:grpSpLocks noChangeAspect="1"/>
        </xdr:cNvGrpSpPr>
      </xdr:nvGrpSpPr>
      <xdr:grpSpPr bwMode="auto">
        <a:xfrm>
          <a:off x="540258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E60846A5-6A4A-4F92-B72A-6533AC84EB6E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9B6327C2-ED49-4ABB-BD10-DB74AC5177F4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</xdr:colOff>
      <xdr:row>2</xdr:row>
      <xdr:rowOff>0</xdr:rowOff>
    </xdr:from>
    <xdr:to>
      <xdr:col>4</xdr:col>
      <xdr:colOff>365760</xdr:colOff>
      <xdr:row>2</xdr:row>
      <xdr:rowOff>220980</xdr:rowOff>
    </xdr:to>
    <xdr:grpSp>
      <xdr:nvGrpSpPr>
        <xdr:cNvPr id="41123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7E1503-B296-4A18-8883-6EEDE29A97A9}"/>
            </a:ext>
          </a:extLst>
        </xdr:cNvPr>
        <xdr:cNvGrpSpPr>
          <a:grpSpLocks noChangeAspect="1"/>
        </xdr:cNvGrpSpPr>
      </xdr:nvGrpSpPr>
      <xdr:grpSpPr bwMode="auto">
        <a:xfrm>
          <a:off x="5783580" y="67056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254B40AB-CB29-4984-AF44-291F107722B6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2FD9949E-DA79-4956-A6A0-20DC509D87DF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228600</xdr:colOff>
      <xdr:row>2</xdr:row>
      <xdr:rowOff>0</xdr:rowOff>
    </xdr:from>
    <xdr:to>
      <xdr:col>12</xdr:col>
      <xdr:colOff>464820</xdr:colOff>
      <xdr:row>2</xdr:row>
      <xdr:rowOff>220980</xdr:rowOff>
    </xdr:to>
    <xdr:grpSp>
      <xdr:nvGrpSpPr>
        <xdr:cNvPr id="5283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A4A3C5-E958-46D6-A41F-18EBED495713}"/>
            </a:ext>
          </a:extLst>
        </xdr:cNvPr>
        <xdr:cNvGrpSpPr>
          <a:grpSpLocks noChangeAspect="1"/>
        </xdr:cNvGrpSpPr>
      </xdr:nvGrpSpPr>
      <xdr:grpSpPr bwMode="auto">
        <a:xfrm>
          <a:off x="662940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36768FF8-FDB2-4E7D-9ED9-38EB4EB9D4A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86D043CC-8BE3-462A-8A39-9E583794B074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</xdr:colOff>
      <xdr:row>2</xdr:row>
      <xdr:rowOff>0</xdr:rowOff>
    </xdr:from>
    <xdr:to>
      <xdr:col>4</xdr:col>
      <xdr:colOff>365760</xdr:colOff>
      <xdr:row>2</xdr:row>
      <xdr:rowOff>220980</xdr:rowOff>
    </xdr:to>
    <xdr:grpSp>
      <xdr:nvGrpSpPr>
        <xdr:cNvPr id="42147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5D3752-1213-4933-9DED-BC6FC0BC8C3E}"/>
            </a:ext>
          </a:extLst>
        </xdr:cNvPr>
        <xdr:cNvGrpSpPr>
          <a:grpSpLocks noChangeAspect="1"/>
        </xdr:cNvGrpSpPr>
      </xdr:nvGrpSpPr>
      <xdr:grpSpPr bwMode="auto">
        <a:xfrm>
          <a:off x="5006340" y="6858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CC6FC892-B138-404E-8EF4-809B64219A01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E4801DBE-9DB0-4E7E-B13F-001DA2999060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396240</xdr:colOff>
      <xdr:row>2</xdr:row>
      <xdr:rowOff>0</xdr:rowOff>
    </xdr:from>
    <xdr:to>
      <xdr:col>7</xdr:col>
      <xdr:colOff>632460</xdr:colOff>
      <xdr:row>2</xdr:row>
      <xdr:rowOff>220980</xdr:rowOff>
    </xdr:to>
    <xdr:grpSp>
      <xdr:nvGrpSpPr>
        <xdr:cNvPr id="43171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BDB34A-C785-4D19-8A94-43026ACC5AE6}"/>
            </a:ext>
          </a:extLst>
        </xdr:cNvPr>
        <xdr:cNvGrpSpPr>
          <a:grpSpLocks noChangeAspect="1"/>
        </xdr:cNvGrpSpPr>
      </xdr:nvGrpSpPr>
      <xdr:grpSpPr bwMode="auto">
        <a:xfrm>
          <a:off x="454152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E5BE1B13-C6C6-4E35-81B9-EBF2B964D11C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1338643A-D43A-4AAB-BC09-9AE6EEB57782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2</xdr:row>
      <xdr:rowOff>0</xdr:rowOff>
    </xdr:from>
    <xdr:to>
      <xdr:col>6</xdr:col>
      <xdr:colOff>647700</xdr:colOff>
      <xdr:row>2</xdr:row>
      <xdr:rowOff>220980</xdr:rowOff>
    </xdr:to>
    <xdr:grpSp>
      <xdr:nvGrpSpPr>
        <xdr:cNvPr id="44195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550939-7AFA-4A73-BC44-094A59E682FB}"/>
            </a:ext>
          </a:extLst>
        </xdr:cNvPr>
        <xdr:cNvGrpSpPr>
          <a:grpSpLocks noChangeAspect="1"/>
        </xdr:cNvGrpSpPr>
      </xdr:nvGrpSpPr>
      <xdr:grpSpPr bwMode="auto">
        <a:xfrm>
          <a:off x="460248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1E80DBE4-5971-4664-BC8A-67AA88BA7FE3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17A0DCBA-AA5C-4F36-9B41-063DAFA0068A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1203960</xdr:colOff>
      <xdr:row>2</xdr:row>
      <xdr:rowOff>0</xdr:rowOff>
    </xdr:from>
    <xdr:to>
      <xdr:col>3</xdr:col>
      <xdr:colOff>1440180</xdr:colOff>
      <xdr:row>2</xdr:row>
      <xdr:rowOff>220980</xdr:rowOff>
    </xdr:to>
    <xdr:grpSp>
      <xdr:nvGrpSpPr>
        <xdr:cNvPr id="45219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CCE02-4048-436B-9C95-716B0A851913}"/>
            </a:ext>
          </a:extLst>
        </xdr:cNvPr>
        <xdr:cNvGrpSpPr>
          <a:grpSpLocks noChangeAspect="1"/>
        </xdr:cNvGrpSpPr>
      </xdr:nvGrpSpPr>
      <xdr:grpSpPr bwMode="auto">
        <a:xfrm>
          <a:off x="4122420" y="457200"/>
          <a:ext cx="838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F90862B5-70C2-422E-8E25-EF8A1EDABA08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17156F8E-3AB6-43E5-AE2D-07B4471EA0BF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213360</xdr:colOff>
      <xdr:row>2</xdr:row>
      <xdr:rowOff>0</xdr:rowOff>
    </xdr:from>
    <xdr:to>
      <xdr:col>12</xdr:col>
      <xdr:colOff>449580</xdr:colOff>
      <xdr:row>2</xdr:row>
      <xdr:rowOff>220980</xdr:rowOff>
    </xdr:to>
    <xdr:grpSp>
      <xdr:nvGrpSpPr>
        <xdr:cNvPr id="46243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65FF48-6E2D-4287-A96A-994FF62B709A}"/>
            </a:ext>
          </a:extLst>
        </xdr:cNvPr>
        <xdr:cNvGrpSpPr>
          <a:grpSpLocks noChangeAspect="1"/>
        </xdr:cNvGrpSpPr>
      </xdr:nvGrpSpPr>
      <xdr:grpSpPr bwMode="auto">
        <a:xfrm>
          <a:off x="584454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D5CD4AEB-DDBD-4ECE-8E44-EEF6015A20DB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CE515E00-E987-42AF-96E4-836A224EDC60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213360</xdr:colOff>
      <xdr:row>2</xdr:row>
      <xdr:rowOff>0</xdr:rowOff>
    </xdr:from>
    <xdr:to>
      <xdr:col>12</xdr:col>
      <xdr:colOff>449580</xdr:colOff>
      <xdr:row>2</xdr:row>
      <xdr:rowOff>220980</xdr:rowOff>
    </xdr:to>
    <xdr:grpSp>
      <xdr:nvGrpSpPr>
        <xdr:cNvPr id="47267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7666D7-FE75-4263-A9FF-E5E666790C07}"/>
            </a:ext>
          </a:extLst>
        </xdr:cNvPr>
        <xdr:cNvGrpSpPr>
          <a:grpSpLocks noChangeAspect="1"/>
        </xdr:cNvGrpSpPr>
      </xdr:nvGrpSpPr>
      <xdr:grpSpPr bwMode="auto">
        <a:xfrm>
          <a:off x="584454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D2853981-5754-4430-97E4-3AB04F48B717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27F61CD4-B504-4375-9D66-FB2BE365FCB7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335280</xdr:colOff>
      <xdr:row>2</xdr:row>
      <xdr:rowOff>0</xdr:rowOff>
    </xdr:from>
    <xdr:to>
      <xdr:col>9</xdr:col>
      <xdr:colOff>571500</xdr:colOff>
      <xdr:row>2</xdr:row>
      <xdr:rowOff>220980</xdr:rowOff>
    </xdr:to>
    <xdr:grpSp>
      <xdr:nvGrpSpPr>
        <xdr:cNvPr id="48291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C008A4-AF66-41DA-9FE0-76FC6B602798}"/>
            </a:ext>
          </a:extLst>
        </xdr:cNvPr>
        <xdr:cNvGrpSpPr>
          <a:grpSpLocks noChangeAspect="1"/>
        </xdr:cNvGrpSpPr>
      </xdr:nvGrpSpPr>
      <xdr:grpSpPr bwMode="auto">
        <a:xfrm>
          <a:off x="537210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40ECEDF5-D132-4A28-808C-E15996308CFC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4C62EDF8-3E48-4B8F-BA55-7AFD2062E1F2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312420</xdr:colOff>
      <xdr:row>2</xdr:row>
      <xdr:rowOff>0</xdr:rowOff>
    </xdr:from>
    <xdr:to>
      <xdr:col>9</xdr:col>
      <xdr:colOff>548640</xdr:colOff>
      <xdr:row>2</xdr:row>
      <xdr:rowOff>220980</xdr:rowOff>
    </xdr:to>
    <xdr:grpSp>
      <xdr:nvGrpSpPr>
        <xdr:cNvPr id="49315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BD000D-4019-47AA-A70C-2B5633F38FEB}"/>
            </a:ext>
          </a:extLst>
        </xdr:cNvPr>
        <xdr:cNvGrpSpPr>
          <a:grpSpLocks noChangeAspect="1"/>
        </xdr:cNvGrpSpPr>
      </xdr:nvGrpSpPr>
      <xdr:grpSpPr bwMode="auto">
        <a:xfrm>
          <a:off x="528828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2455DC66-8D83-4E63-971B-EC13621FB8F1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A450D7FB-1FC3-4BB2-BB40-747AE15CF8C1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2</xdr:row>
      <xdr:rowOff>0</xdr:rowOff>
    </xdr:from>
    <xdr:to>
      <xdr:col>9</xdr:col>
      <xdr:colOff>502920</xdr:colOff>
      <xdr:row>2</xdr:row>
      <xdr:rowOff>220980</xdr:rowOff>
    </xdr:to>
    <xdr:grpSp>
      <xdr:nvGrpSpPr>
        <xdr:cNvPr id="50339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D24678-AC2D-46DF-B86D-3252E5831CB8}"/>
            </a:ext>
          </a:extLst>
        </xdr:cNvPr>
        <xdr:cNvGrpSpPr>
          <a:grpSpLocks noChangeAspect="1"/>
        </xdr:cNvGrpSpPr>
      </xdr:nvGrpSpPr>
      <xdr:grpSpPr bwMode="auto">
        <a:xfrm>
          <a:off x="481584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4F5E03B7-BD54-4E3F-BF2F-1CFB8C2E953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DE286B9F-E6C7-4BB1-9637-59DCC5C4E20E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838200</xdr:colOff>
      <xdr:row>2</xdr:row>
      <xdr:rowOff>0</xdr:rowOff>
    </xdr:from>
    <xdr:to>
      <xdr:col>8</xdr:col>
      <xdr:colOff>1074420</xdr:colOff>
      <xdr:row>2</xdr:row>
      <xdr:rowOff>220980</xdr:rowOff>
    </xdr:to>
    <xdr:grpSp>
      <xdr:nvGrpSpPr>
        <xdr:cNvPr id="51363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65D2CB-11B4-413D-999A-199702873B49}"/>
            </a:ext>
          </a:extLst>
        </xdr:cNvPr>
        <xdr:cNvGrpSpPr>
          <a:grpSpLocks noChangeAspect="1"/>
        </xdr:cNvGrpSpPr>
      </xdr:nvGrpSpPr>
      <xdr:grpSpPr bwMode="auto">
        <a:xfrm>
          <a:off x="607314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94FEDC21-0397-4B24-8C17-F6391885E92D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7B990437-B1E6-42E7-BE91-9EA6FA774E85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975360</xdr:colOff>
      <xdr:row>2</xdr:row>
      <xdr:rowOff>0</xdr:rowOff>
    </xdr:from>
    <xdr:to>
      <xdr:col>3</xdr:col>
      <xdr:colOff>1211580</xdr:colOff>
      <xdr:row>2</xdr:row>
      <xdr:rowOff>220980</xdr:rowOff>
    </xdr:to>
    <xdr:grpSp>
      <xdr:nvGrpSpPr>
        <xdr:cNvPr id="6307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5806FF-29AA-482C-9B8E-A5EBDBD8FC5E}"/>
            </a:ext>
          </a:extLst>
        </xdr:cNvPr>
        <xdr:cNvGrpSpPr>
          <a:grpSpLocks noChangeAspect="1"/>
        </xdr:cNvGrpSpPr>
      </xdr:nvGrpSpPr>
      <xdr:grpSpPr bwMode="auto">
        <a:xfrm>
          <a:off x="541782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15B989D3-C9AE-4502-9BA2-CDEA4A807ADC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1B4BF440-7A55-4026-92F9-0C73D9E71D34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396240</xdr:colOff>
      <xdr:row>2</xdr:row>
      <xdr:rowOff>0</xdr:rowOff>
    </xdr:from>
    <xdr:to>
      <xdr:col>11</xdr:col>
      <xdr:colOff>632460</xdr:colOff>
      <xdr:row>2</xdr:row>
      <xdr:rowOff>220980</xdr:rowOff>
    </xdr:to>
    <xdr:grpSp>
      <xdr:nvGrpSpPr>
        <xdr:cNvPr id="52387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F92861-2D4E-4F71-A162-3A518A5C2962}"/>
            </a:ext>
          </a:extLst>
        </xdr:cNvPr>
        <xdr:cNvGrpSpPr>
          <a:grpSpLocks noChangeAspect="1"/>
        </xdr:cNvGrpSpPr>
      </xdr:nvGrpSpPr>
      <xdr:grpSpPr bwMode="auto">
        <a:xfrm>
          <a:off x="633222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DF8A0922-F956-40E9-8BD4-041CA0F7C798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70C3A2A0-E18B-4B7B-9C00-571E19CC872A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1996440</xdr:colOff>
      <xdr:row>2</xdr:row>
      <xdr:rowOff>0</xdr:rowOff>
    </xdr:from>
    <xdr:to>
      <xdr:col>4</xdr:col>
      <xdr:colOff>2232660</xdr:colOff>
      <xdr:row>2</xdr:row>
      <xdr:rowOff>220980</xdr:rowOff>
    </xdr:to>
    <xdr:grpSp>
      <xdr:nvGrpSpPr>
        <xdr:cNvPr id="53411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FBCBFB-1FAB-4960-8805-0E98A0B43849}"/>
            </a:ext>
          </a:extLst>
        </xdr:cNvPr>
        <xdr:cNvGrpSpPr>
          <a:grpSpLocks noChangeAspect="1"/>
        </xdr:cNvGrpSpPr>
      </xdr:nvGrpSpPr>
      <xdr:grpSpPr bwMode="auto">
        <a:xfrm>
          <a:off x="627126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E28EE680-07B4-4B32-8DD1-B825DC53F266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303B8280-53C4-4070-9728-FBBCF7E84535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518160</xdr:colOff>
      <xdr:row>2</xdr:row>
      <xdr:rowOff>0</xdr:rowOff>
    </xdr:from>
    <xdr:to>
      <xdr:col>18</xdr:col>
      <xdr:colOff>754380</xdr:colOff>
      <xdr:row>2</xdr:row>
      <xdr:rowOff>220980</xdr:rowOff>
    </xdr:to>
    <xdr:grpSp>
      <xdr:nvGrpSpPr>
        <xdr:cNvPr id="54435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F5BEC5-F3E7-46B1-9D15-EE6D1681F9A2}"/>
            </a:ext>
          </a:extLst>
        </xdr:cNvPr>
        <xdr:cNvGrpSpPr>
          <a:grpSpLocks noChangeAspect="1"/>
        </xdr:cNvGrpSpPr>
      </xdr:nvGrpSpPr>
      <xdr:grpSpPr bwMode="auto">
        <a:xfrm>
          <a:off x="892302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FF41F9AE-32C9-493C-8CE5-D9FB49B30621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6C8D1064-8EA0-4060-92E1-4A3FC9201606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160020</xdr:colOff>
      <xdr:row>2</xdr:row>
      <xdr:rowOff>0</xdr:rowOff>
    </xdr:from>
    <xdr:to>
      <xdr:col>8</xdr:col>
      <xdr:colOff>396240</xdr:colOff>
      <xdr:row>2</xdr:row>
      <xdr:rowOff>220980</xdr:rowOff>
    </xdr:to>
    <xdr:grpSp>
      <xdr:nvGrpSpPr>
        <xdr:cNvPr id="55460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545941-418C-4844-B30B-764EF7ECAC09}"/>
            </a:ext>
          </a:extLst>
        </xdr:cNvPr>
        <xdr:cNvGrpSpPr>
          <a:grpSpLocks noChangeAspect="1"/>
        </xdr:cNvGrpSpPr>
      </xdr:nvGrpSpPr>
      <xdr:grpSpPr bwMode="auto">
        <a:xfrm>
          <a:off x="529590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0105D300-052C-42BD-890C-49C3BCE6FA7E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F1BB4BD5-321E-4AB8-A820-760CF055781F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586740</xdr:colOff>
      <xdr:row>2</xdr:row>
      <xdr:rowOff>0</xdr:rowOff>
    </xdr:from>
    <xdr:to>
      <xdr:col>10</xdr:col>
      <xdr:colOff>822960</xdr:colOff>
      <xdr:row>2</xdr:row>
      <xdr:rowOff>220980</xdr:rowOff>
    </xdr:to>
    <xdr:grpSp>
      <xdr:nvGrpSpPr>
        <xdr:cNvPr id="56483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7411C7-5E39-429E-B1F9-34AFE7341049}"/>
            </a:ext>
          </a:extLst>
        </xdr:cNvPr>
        <xdr:cNvGrpSpPr>
          <a:grpSpLocks noChangeAspect="1"/>
        </xdr:cNvGrpSpPr>
      </xdr:nvGrpSpPr>
      <xdr:grpSpPr bwMode="auto">
        <a:xfrm>
          <a:off x="547878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E011463B-E003-4DE3-871B-B030FBF019BF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375C4FCB-DF32-4185-96B9-FF804AA7F1D0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129540</xdr:colOff>
      <xdr:row>3</xdr:row>
      <xdr:rowOff>0</xdr:rowOff>
    </xdr:from>
    <xdr:to>
      <xdr:col>12</xdr:col>
      <xdr:colOff>365760</xdr:colOff>
      <xdr:row>3</xdr:row>
      <xdr:rowOff>220980</xdr:rowOff>
    </xdr:to>
    <xdr:grpSp>
      <xdr:nvGrpSpPr>
        <xdr:cNvPr id="57507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F666B2-F5C2-4061-9021-14A20BDC0DBF}"/>
            </a:ext>
          </a:extLst>
        </xdr:cNvPr>
        <xdr:cNvGrpSpPr>
          <a:grpSpLocks noChangeAspect="1"/>
        </xdr:cNvGrpSpPr>
      </xdr:nvGrpSpPr>
      <xdr:grpSpPr bwMode="auto">
        <a:xfrm>
          <a:off x="6789420" y="61722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B9938349-2911-4F1A-990B-3CEDA5AA017B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1DFCA6D8-4CB6-460F-8788-04D7C6CFA40C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274320</xdr:colOff>
      <xdr:row>2</xdr:row>
      <xdr:rowOff>0</xdr:rowOff>
    </xdr:from>
    <xdr:to>
      <xdr:col>9</xdr:col>
      <xdr:colOff>510540</xdr:colOff>
      <xdr:row>2</xdr:row>
      <xdr:rowOff>220980</xdr:rowOff>
    </xdr:to>
    <xdr:grpSp>
      <xdr:nvGrpSpPr>
        <xdr:cNvPr id="7331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B997DE-CE33-490C-A4BA-97B12AA1D013}"/>
            </a:ext>
          </a:extLst>
        </xdr:cNvPr>
        <xdr:cNvGrpSpPr>
          <a:grpSpLocks noChangeAspect="1"/>
        </xdr:cNvGrpSpPr>
      </xdr:nvGrpSpPr>
      <xdr:grpSpPr bwMode="auto">
        <a:xfrm>
          <a:off x="529590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21A726DC-5D21-4457-8561-700A5F1DEC51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FA9EBE12-01BF-4073-8735-1788C2B51127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2</xdr:row>
      <xdr:rowOff>0</xdr:rowOff>
    </xdr:from>
    <xdr:to>
      <xdr:col>9</xdr:col>
      <xdr:colOff>502920</xdr:colOff>
      <xdr:row>2</xdr:row>
      <xdr:rowOff>220980</xdr:rowOff>
    </xdr:to>
    <xdr:grpSp>
      <xdr:nvGrpSpPr>
        <xdr:cNvPr id="8355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AAC235-4661-4643-BCAE-351F57D2BEA9}"/>
            </a:ext>
          </a:extLst>
        </xdr:cNvPr>
        <xdr:cNvGrpSpPr>
          <a:grpSpLocks noChangeAspect="1"/>
        </xdr:cNvGrpSpPr>
      </xdr:nvGrpSpPr>
      <xdr:grpSpPr bwMode="auto">
        <a:xfrm>
          <a:off x="492252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B355EFE5-5809-4FF0-A065-05B90CDE2DA8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B6EEEF4F-E798-43FB-AB46-21000C939242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274320</xdr:colOff>
      <xdr:row>2</xdr:row>
      <xdr:rowOff>0</xdr:rowOff>
    </xdr:from>
    <xdr:to>
      <xdr:col>9</xdr:col>
      <xdr:colOff>510540</xdr:colOff>
      <xdr:row>2</xdr:row>
      <xdr:rowOff>220980</xdr:rowOff>
    </xdr:to>
    <xdr:grpSp>
      <xdr:nvGrpSpPr>
        <xdr:cNvPr id="9379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A3606A-797C-4D04-A79A-1A858C975370}"/>
            </a:ext>
          </a:extLst>
        </xdr:cNvPr>
        <xdr:cNvGrpSpPr>
          <a:grpSpLocks noChangeAspect="1"/>
        </xdr:cNvGrpSpPr>
      </xdr:nvGrpSpPr>
      <xdr:grpSpPr bwMode="auto">
        <a:xfrm>
          <a:off x="529590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A6C58E8D-AAA9-4BC1-B191-13C9689A5D7E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53481CC4-E721-4493-BB34-376C6193EF61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205740</xdr:colOff>
      <xdr:row>2</xdr:row>
      <xdr:rowOff>0</xdr:rowOff>
    </xdr:from>
    <xdr:to>
      <xdr:col>6</xdr:col>
      <xdr:colOff>441960</xdr:colOff>
      <xdr:row>2</xdr:row>
      <xdr:rowOff>220980</xdr:rowOff>
    </xdr:to>
    <xdr:grpSp>
      <xdr:nvGrpSpPr>
        <xdr:cNvPr id="10403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BBAA6A-303B-41E4-873C-8D5A01CBC0E5}"/>
            </a:ext>
          </a:extLst>
        </xdr:cNvPr>
        <xdr:cNvGrpSpPr>
          <a:grpSpLocks noChangeAspect="1"/>
        </xdr:cNvGrpSpPr>
      </xdr:nvGrpSpPr>
      <xdr:grpSpPr bwMode="auto">
        <a:xfrm>
          <a:off x="3901440" y="457200"/>
          <a:ext cx="236220" cy="22098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FB06F560-12A7-4FF5-926F-89FAD53599FC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241AAB13-8D36-48F4-A3E3-6FDB1E05AB0B}"/>
              </a:ext>
            </a:extLst>
          </xdr:cNvPr>
          <xdr:cNvSpPr/>
        </xdr:nvSpPr>
        <xdr:spPr>
          <a:xfrm rot="16200000" flipV="1">
            <a:off x="65707" y="7476"/>
            <a:ext cx="340535" cy="353961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3"/>
  <sheetViews>
    <sheetView tabSelected="1" workbookViewId="0">
      <selection activeCell="A2" sqref="A2"/>
    </sheetView>
  </sheetViews>
  <sheetFormatPr baseColWidth="10" defaultRowHeight="13.2" x14ac:dyDescent="0.25"/>
  <cols>
    <col min="1" max="1" width="125.5546875" bestFit="1" customWidth="1"/>
    <col min="2" max="2" width="8.5546875" style="114" bestFit="1" customWidth="1"/>
  </cols>
  <sheetData>
    <row r="1" spans="1:2" ht="17.399999999999999" x14ac:dyDescent="0.3">
      <c r="A1" s="109" t="s">
        <v>492</v>
      </c>
    </row>
    <row r="4" spans="1:2" ht="15.6" x14ac:dyDescent="0.3">
      <c r="A4" s="190" t="s">
        <v>493</v>
      </c>
      <c r="B4" s="191" t="s">
        <v>359</v>
      </c>
    </row>
    <row r="5" spans="1:2" ht="15" x14ac:dyDescent="0.25">
      <c r="A5" s="184" t="s">
        <v>494</v>
      </c>
      <c r="B5" s="185"/>
    </row>
    <row r="6" spans="1:2" ht="13.8" x14ac:dyDescent="0.25">
      <c r="A6" s="110" t="s">
        <v>416</v>
      </c>
      <c r="B6" s="115" t="s">
        <v>361</v>
      </c>
    </row>
    <row r="7" spans="1:2" ht="13.8" x14ac:dyDescent="0.25">
      <c r="A7" s="110" t="s">
        <v>417</v>
      </c>
      <c r="B7" s="115" t="s">
        <v>363</v>
      </c>
    </row>
    <row r="8" spans="1:2" ht="13.8" x14ac:dyDescent="0.25">
      <c r="A8" s="110" t="s">
        <v>418</v>
      </c>
      <c r="B8" s="115" t="s">
        <v>365</v>
      </c>
    </row>
    <row r="9" spans="1:2" ht="13.8" x14ac:dyDescent="0.25">
      <c r="A9" s="110" t="s">
        <v>419</v>
      </c>
      <c r="B9" s="115" t="s">
        <v>367</v>
      </c>
    </row>
    <row r="10" spans="1:2" ht="13.8" x14ac:dyDescent="0.25">
      <c r="A10" s="110" t="s">
        <v>420</v>
      </c>
      <c r="B10" s="115" t="s">
        <v>368</v>
      </c>
    </row>
    <row r="11" spans="1:2" ht="13.8" x14ac:dyDescent="0.25">
      <c r="A11" s="110" t="s">
        <v>421</v>
      </c>
      <c r="B11" s="115" t="s">
        <v>370</v>
      </c>
    </row>
    <row r="12" spans="1:2" ht="13.8" x14ac:dyDescent="0.25">
      <c r="A12" s="110" t="s">
        <v>422</v>
      </c>
      <c r="B12" s="115" t="s">
        <v>372</v>
      </c>
    </row>
    <row r="13" spans="1:2" ht="13.8" x14ac:dyDescent="0.25">
      <c r="A13" s="110" t="s">
        <v>423</v>
      </c>
      <c r="B13" s="115" t="s">
        <v>374</v>
      </c>
    </row>
    <row r="14" spans="1:2" ht="13.8" x14ac:dyDescent="0.25">
      <c r="A14" s="110" t="s">
        <v>424</v>
      </c>
      <c r="B14" s="115" t="s">
        <v>376</v>
      </c>
    </row>
    <row r="15" spans="1:2" ht="13.8" x14ac:dyDescent="0.25">
      <c r="A15" s="110" t="s">
        <v>425</v>
      </c>
      <c r="B15" s="115" t="s">
        <v>378</v>
      </c>
    </row>
    <row r="16" spans="1:2" ht="13.8" x14ac:dyDescent="0.25">
      <c r="A16" s="110" t="s">
        <v>426</v>
      </c>
      <c r="B16" s="115" t="s">
        <v>379</v>
      </c>
    </row>
    <row r="17" spans="1:2" ht="13.8" x14ac:dyDescent="0.25">
      <c r="A17" s="110" t="s">
        <v>427</v>
      </c>
      <c r="B17" s="115" t="s">
        <v>380</v>
      </c>
    </row>
    <row r="18" spans="1:2" ht="13.8" x14ac:dyDescent="0.25">
      <c r="A18" s="110" t="s">
        <v>428</v>
      </c>
      <c r="B18" s="115" t="s">
        <v>381</v>
      </c>
    </row>
    <row r="19" spans="1:2" ht="13.8" x14ac:dyDescent="0.25">
      <c r="A19" s="110" t="s">
        <v>429</v>
      </c>
      <c r="B19" s="115" t="s">
        <v>382</v>
      </c>
    </row>
    <row r="20" spans="1:2" ht="13.8" x14ac:dyDescent="0.25">
      <c r="A20" s="110" t="s">
        <v>430</v>
      </c>
      <c r="B20" s="115" t="s">
        <v>383</v>
      </c>
    </row>
    <row r="21" spans="1:2" ht="13.8" x14ac:dyDescent="0.25">
      <c r="A21" s="110" t="s">
        <v>431</v>
      </c>
      <c r="B21" s="115" t="s">
        <v>384</v>
      </c>
    </row>
    <row r="22" spans="1:2" ht="13.8" x14ac:dyDescent="0.25">
      <c r="A22" s="110" t="s">
        <v>432</v>
      </c>
      <c r="B22" s="115" t="s">
        <v>385</v>
      </c>
    </row>
    <row r="23" spans="1:2" ht="13.8" x14ac:dyDescent="0.25">
      <c r="A23" s="110" t="s">
        <v>433</v>
      </c>
      <c r="B23" s="115" t="s">
        <v>386</v>
      </c>
    </row>
    <row r="24" spans="1:2" ht="13.8" x14ac:dyDescent="0.25">
      <c r="A24" s="110" t="s">
        <v>434</v>
      </c>
      <c r="B24" s="115" t="s">
        <v>387</v>
      </c>
    </row>
    <row r="25" spans="1:2" ht="13.8" x14ac:dyDescent="0.25">
      <c r="A25" s="110" t="s">
        <v>435</v>
      </c>
      <c r="B25" s="115" t="s">
        <v>388</v>
      </c>
    </row>
    <row r="26" spans="1:2" ht="13.8" x14ac:dyDescent="0.25">
      <c r="A26" s="110" t="s">
        <v>436</v>
      </c>
      <c r="B26" s="115" t="s">
        <v>489</v>
      </c>
    </row>
    <row r="27" spans="1:2" ht="13.8" x14ac:dyDescent="0.25">
      <c r="A27" s="110" t="s">
        <v>437</v>
      </c>
      <c r="B27" s="115" t="s">
        <v>389</v>
      </c>
    </row>
    <row r="28" spans="1:2" ht="13.8" x14ac:dyDescent="0.25">
      <c r="A28" s="110" t="s">
        <v>438</v>
      </c>
      <c r="B28" s="115" t="s">
        <v>390</v>
      </c>
    </row>
    <row r="29" spans="1:2" ht="13.8" x14ac:dyDescent="0.25">
      <c r="A29" s="110" t="s">
        <v>439</v>
      </c>
      <c r="B29" s="115" t="s">
        <v>391</v>
      </c>
    </row>
    <row r="30" spans="1:2" ht="13.8" x14ac:dyDescent="0.25">
      <c r="A30" s="110" t="s">
        <v>440</v>
      </c>
      <c r="B30" s="115" t="s">
        <v>392</v>
      </c>
    </row>
    <row r="31" spans="1:2" ht="13.8" x14ac:dyDescent="0.25">
      <c r="A31" s="110" t="s">
        <v>441</v>
      </c>
      <c r="B31" s="115" t="s">
        <v>393</v>
      </c>
    </row>
    <row r="32" spans="1:2" ht="13.8" x14ac:dyDescent="0.25">
      <c r="A32" s="110" t="s">
        <v>442</v>
      </c>
      <c r="B32" s="115" t="s">
        <v>394</v>
      </c>
    </row>
    <row r="33" spans="1:2" ht="15" x14ac:dyDescent="0.25">
      <c r="A33" s="184" t="s">
        <v>495</v>
      </c>
      <c r="B33" s="185"/>
    </row>
    <row r="34" spans="1:2" ht="13.8" x14ac:dyDescent="0.25">
      <c r="A34" s="110" t="s">
        <v>432</v>
      </c>
      <c r="B34" s="115" t="s">
        <v>395</v>
      </c>
    </row>
    <row r="35" spans="1:2" ht="13.8" x14ac:dyDescent="0.25">
      <c r="A35" s="110" t="s">
        <v>443</v>
      </c>
      <c r="B35" s="115" t="s">
        <v>362</v>
      </c>
    </row>
    <row r="36" spans="1:2" ht="13.8" x14ac:dyDescent="0.25">
      <c r="A36" s="110" t="s">
        <v>434</v>
      </c>
      <c r="B36" s="115" t="s">
        <v>364</v>
      </c>
    </row>
    <row r="37" spans="1:2" ht="13.8" x14ac:dyDescent="0.25">
      <c r="A37" s="110" t="s">
        <v>444</v>
      </c>
      <c r="B37" s="115" t="s">
        <v>366</v>
      </c>
    </row>
    <row r="38" spans="1:2" ht="13.8" x14ac:dyDescent="0.25">
      <c r="A38" s="110" t="s">
        <v>436</v>
      </c>
      <c r="B38" s="115" t="s">
        <v>488</v>
      </c>
    </row>
    <row r="39" spans="1:2" ht="13.8" x14ac:dyDescent="0.25">
      <c r="A39" s="110" t="s">
        <v>437</v>
      </c>
      <c r="B39" s="115" t="s">
        <v>369</v>
      </c>
    </row>
    <row r="40" spans="1:2" ht="13.8" x14ac:dyDescent="0.25">
      <c r="A40" s="110" t="s">
        <v>438</v>
      </c>
      <c r="B40" s="115" t="s">
        <v>371</v>
      </c>
    </row>
    <row r="41" spans="1:2" ht="13.8" x14ac:dyDescent="0.25">
      <c r="A41" s="110" t="s">
        <v>439</v>
      </c>
      <c r="B41" s="115" t="s">
        <v>373</v>
      </c>
    </row>
    <row r="42" spans="1:2" ht="13.8" x14ac:dyDescent="0.25">
      <c r="A42" s="110" t="s">
        <v>440</v>
      </c>
      <c r="B42" s="115" t="s">
        <v>375</v>
      </c>
    </row>
    <row r="43" spans="1:2" ht="13.8" x14ac:dyDescent="0.25">
      <c r="A43" s="110" t="s">
        <v>441</v>
      </c>
      <c r="B43" s="115" t="s">
        <v>377</v>
      </c>
    </row>
    <row r="44" spans="1:2" ht="15" x14ac:dyDescent="0.25">
      <c r="A44" s="188" t="s">
        <v>496</v>
      </c>
      <c r="B44" s="186"/>
    </row>
    <row r="45" spans="1:2" ht="13.8" x14ac:dyDescent="0.25">
      <c r="A45" s="110" t="s">
        <v>445</v>
      </c>
      <c r="B45" s="115" t="s">
        <v>396</v>
      </c>
    </row>
    <row r="46" spans="1:2" ht="13.8" x14ac:dyDescent="0.25">
      <c r="A46" s="110" t="s">
        <v>446</v>
      </c>
      <c r="B46" s="115" t="s">
        <v>397</v>
      </c>
    </row>
    <row r="47" spans="1:2" ht="13.8" x14ac:dyDescent="0.25">
      <c r="A47" s="110" t="s">
        <v>447</v>
      </c>
      <c r="B47" s="115" t="s">
        <v>398</v>
      </c>
    </row>
    <row r="48" spans="1:2" ht="15" x14ac:dyDescent="0.25">
      <c r="A48" s="189" t="s">
        <v>497</v>
      </c>
      <c r="B48" s="187"/>
    </row>
    <row r="49" spans="1:2" ht="13.8" x14ac:dyDescent="0.25">
      <c r="A49" s="110" t="s">
        <v>448</v>
      </c>
      <c r="B49" s="115" t="s">
        <v>399</v>
      </c>
    </row>
    <row r="50" spans="1:2" ht="13.8" x14ac:dyDescent="0.25">
      <c r="A50" s="110" t="s">
        <v>253</v>
      </c>
      <c r="B50" s="115" t="s">
        <v>400</v>
      </c>
    </row>
    <row r="51" spans="1:2" ht="13.8" x14ac:dyDescent="0.25">
      <c r="A51" s="110" t="s">
        <v>267</v>
      </c>
      <c r="B51" s="115" t="s">
        <v>401</v>
      </c>
    </row>
    <row r="52" spans="1:2" ht="13.8" x14ac:dyDescent="0.25">
      <c r="A52" s="110" t="s">
        <v>273</v>
      </c>
      <c r="B52" s="115" t="s">
        <v>402</v>
      </c>
    </row>
    <row r="53" spans="1:2" ht="13.8" x14ac:dyDescent="0.25">
      <c r="A53" s="110" t="s">
        <v>415</v>
      </c>
      <c r="B53" s="115" t="s">
        <v>403</v>
      </c>
    </row>
    <row r="54" spans="1:2" ht="13.8" x14ac:dyDescent="0.25">
      <c r="A54" s="110" t="s">
        <v>279</v>
      </c>
      <c r="B54" s="115" t="s">
        <v>404</v>
      </c>
    </row>
    <row r="55" spans="1:2" ht="13.8" x14ac:dyDescent="0.25">
      <c r="A55" s="110" t="s">
        <v>281</v>
      </c>
      <c r="B55" s="115" t="s">
        <v>405</v>
      </c>
    </row>
    <row r="56" spans="1:2" ht="13.8" x14ac:dyDescent="0.25">
      <c r="A56" s="110" t="s">
        <v>284</v>
      </c>
      <c r="B56" s="115" t="s">
        <v>406</v>
      </c>
    </row>
    <row r="57" spans="1:2" ht="13.8" x14ac:dyDescent="0.25">
      <c r="A57" s="110" t="s">
        <v>449</v>
      </c>
      <c r="B57" s="115" t="s">
        <v>407</v>
      </c>
    </row>
    <row r="58" spans="1:2" ht="13.8" x14ac:dyDescent="0.25">
      <c r="A58" s="110" t="s">
        <v>291</v>
      </c>
      <c r="B58" s="115" t="s">
        <v>408</v>
      </c>
    </row>
    <row r="59" spans="1:2" ht="13.8" x14ac:dyDescent="0.25">
      <c r="A59" s="110" t="s">
        <v>294</v>
      </c>
      <c r="B59" s="115" t="s">
        <v>409</v>
      </c>
    </row>
    <row r="60" spans="1:2" ht="13.8" x14ac:dyDescent="0.25">
      <c r="A60" s="110" t="s">
        <v>300</v>
      </c>
      <c r="B60" s="115" t="s">
        <v>410</v>
      </c>
    </row>
    <row r="61" spans="1:2" ht="13.8" x14ac:dyDescent="0.25">
      <c r="A61" s="110" t="s">
        <v>320</v>
      </c>
      <c r="B61" s="115" t="s">
        <v>411</v>
      </c>
    </row>
    <row r="62" spans="1:2" ht="13.8" x14ac:dyDescent="0.25">
      <c r="A62" s="110" t="s">
        <v>450</v>
      </c>
      <c r="B62" s="115" t="s">
        <v>412</v>
      </c>
    </row>
    <row r="63" spans="1:2" ht="13.8" x14ac:dyDescent="0.25">
      <c r="A63" s="110" t="s">
        <v>360</v>
      </c>
      <c r="B63" s="115" t="s">
        <v>413</v>
      </c>
    </row>
  </sheetData>
  <hyperlinks>
    <hyperlink ref="B6" location="T1.01!A1" display="T1.01" xr:uid="{00000000-0004-0000-0000-000000000000}"/>
    <hyperlink ref="B7" location="T1.02!A1" display="T1.02" xr:uid="{00000000-0004-0000-0000-000001000000}"/>
    <hyperlink ref="B8" location="T1.03!A1" display="T1.03" xr:uid="{00000000-0004-0000-0000-000002000000}"/>
    <hyperlink ref="B9" location="T1.04!A1" display="T1.04" xr:uid="{00000000-0004-0000-0000-000003000000}"/>
    <hyperlink ref="B10" location="T1.05!A1" display="T1.05" xr:uid="{00000000-0004-0000-0000-000004000000}"/>
    <hyperlink ref="B11" location="T1.06!A1" display="T1.06" xr:uid="{00000000-0004-0000-0000-000005000000}"/>
    <hyperlink ref="B12" location="T1.07!A1" display="T1.07" xr:uid="{00000000-0004-0000-0000-000006000000}"/>
    <hyperlink ref="B13" location="T1.08!A1" display="T1.08" xr:uid="{00000000-0004-0000-0000-000007000000}"/>
    <hyperlink ref="B14" location="T1.09!A1" display="T1.09" xr:uid="{00000000-0004-0000-0000-000008000000}"/>
    <hyperlink ref="B15" location="T1.10!A1" display="T1.10" xr:uid="{00000000-0004-0000-0000-000009000000}"/>
    <hyperlink ref="B16" location="T1.11!A1" display="T1.11" xr:uid="{00000000-0004-0000-0000-00000A000000}"/>
    <hyperlink ref="B17" location="T1.12!A1" display="T1.12" xr:uid="{00000000-0004-0000-0000-00000B000000}"/>
    <hyperlink ref="B18" location="T1.13!A1" display="T1.13" xr:uid="{00000000-0004-0000-0000-00000C000000}"/>
    <hyperlink ref="B19" location="T1.14!A1" display="T1.14" xr:uid="{00000000-0004-0000-0000-00000D000000}"/>
    <hyperlink ref="B20" location="T1.15!A1" display="T1.15" xr:uid="{00000000-0004-0000-0000-00000E000000}"/>
    <hyperlink ref="B21" location="T1.16!A1" display="T1.16" xr:uid="{00000000-0004-0000-0000-00000F000000}"/>
    <hyperlink ref="B22" location="T1.17!A1" display="T1.17" xr:uid="{00000000-0004-0000-0000-000010000000}"/>
    <hyperlink ref="B23" location="T1.18!A1" display="T1.18" xr:uid="{00000000-0004-0000-0000-000011000000}"/>
    <hyperlink ref="B24" location="T1.19!A1" display="T1.19" xr:uid="{00000000-0004-0000-0000-000012000000}"/>
    <hyperlink ref="B25" location="T1.20!A1" display="T1.20" xr:uid="{00000000-0004-0000-0000-000013000000}"/>
    <hyperlink ref="B26" location="T1.21_2!A1" display="T1.21_2" xr:uid="{00000000-0004-0000-0000-000014000000}"/>
    <hyperlink ref="B27" location="T1.22!A1" display="T1.22" xr:uid="{00000000-0004-0000-0000-000015000000}"/>
    <hyperlink ref="B28" location="T1.23!A1" display="T1.23" xr:uid="{00000000-0004-0000-0000-000016000000}"/>
    <hyperlink ref="B29" location="T1.24!A1" display="T1.24" xr:uid="{00000000-0004-0000-0000-000017000000}"/>
    <hyperlink ref="B30" location="T1.25!A1" display="T1.25" xr:uid="{00000000-0004-0000-0000-000018000000}"/>
    <hyperlink ref="B31" location="T1.26!A1" display="T1.26" xr:uid="{00000000-0004-0000-0000-000019000000}"/>
    <hyperlink ref="B32" location="T1.27!A1" display="T1.27" xr:uid="{00000000-0004-0000-0000-00001A000000}"/>
    <hyperlink ref="B34" location="T2.01!A1" display="T2.01" xr:uid="{00000000-0004-0000-0000-00001B000000}"/>
    <hyperlink ref="B35" location="T2.02!A1" display="T2.02" xr:uid="{00000000-0004-0000-0000-00001C000000}"/>
    <hyperlink ref="B36" location="T2.03!A1" display="T2.03" xr:uid="{00000000-0004-0000-0000-00001D000000}"/>
    <hyperlink ref="B37" location="T2.04!A1" display="T2.04" xr:uid="{00000000-0004-0000-0000-00001E000000}"/>
    <hyperlink ref="B38" location="T2.05_2!A1" display="T2.05_2" xr:uid="{00000000-0004-0000-0000-00001F000000}"/>
    <hyperlink ref="B39" location="T2.06!A1" display="T2.06" xr:uid="{00000000-0004-0000-0000-000020000000}"/>
    <hyperlink ref="B40" location="T2.07!A1" display="T2.07" xr:uid="{00000000-0004-0000-0000-000021000000}"/>
    <hyperlink ref="B41" location="T2.08!A1" display="T2.08" xr:uid="{00000000-0004-0000-0000-000022000000}"/>
    <hyperlink ref="B42" location="T2.09!A1" display="T2.09" xr:uid="{00000000-0004-0000-0000-000023000000}"/>
    <hyperlink ref="B43" location="T2.10!A1" display="T2.10" xr:uid="{00000000-0004-0000-0000-000024000000}"/>
    <hyperlink ref="B45" location="T3.01!A1" display="T3.01" xr:uid="{00000000-0004-0000-0000-000025000000}"/>
    <hyperlink ref="B46" location="T3.02!A1" display="T3.02" xr:uid="{00000000-0004-0000-0000-000026000000}"/>
    <hyperlink ref="B47" location="T3.03!A1" display="T3.03" xr:uid="{00000000-0004-0000-0000-000027000000}"/>
    <hyperlink ref="B49" location="T4.01!A1" display="T4.01" xr:uid="{00000000-0004-0000-0000-000028000000}"/>
    <hyperlink ref="B50" location="T4.02!A1" display="T4.02" xr:uid="{00000000-0004-0000-0000-000029000000}"/>
    <hyperlink ref="B51" location="T4.03!A1" display="T4.03" xr:uid="{00000000-0004-0000-0000-00002A000000}"/>
    <hyperlink ref="B52" location="T4.04!A1" display="T4.04" xr:uid="{00000000-0004-0000-0000-00002B000000}"/>
    <hyperlink ref="B53" location="T4.04_b!A1" display="T4.04_b" xr:uid="{00000000-0004-0000-0000-00002C000000}"/>
    <hyperlink ref="B54" location="T4.05!A1" display="T4.05" xr:uid="{00000000-0004-0000-0000-00002D000000}"/>
    <hyperlink ref="B55" location="T4.06!A1" display="T4.06" xr:uid="{00000000-0004-0000-0000-00002E000000}"/>
    <hyperlink ref="B56" location="T4.07!A1" display="T4.07" xr:uid="{00000000-0004-0000-0000-00002F000000}"/>
    <hyperlink ref="B57" location="T4.08!A1" display="T4.08" xr:uid="{00000000-0004-0000-0000-000030000000}"/>
    <hyperlink ref="B58" location="T4.09!A1" display="T4.09" xr:uid="{00000000-0004-0000-0000-000031000000}"/>
    <hyperlink ref="B59" location="T4.14!A1" display="T4.14" xr:uid="{00000000-0004-0000-0000-000032000000}"/>
    <hyperlink ref="B60" location="T4.11!A1" display="T4.11" xr:uid="{00000000-0004-0000-0000-000033000000}"/>
    <hyperlink ref="B61" location="T4.12!A1" display="T4.12" xr:uid="{00000000-0004-0000-0000-000034000000}"/>
    <hyperlink ref="B62" location="T4.13!A1" display="T4.13" xr:uid="{00000000-0004-0000-0000-000035000000}"/>
    <hyperlink ref="B63" location="T4.10!A1" display="T4.10" xr:uid="{00000000-0004-0000-0000-000036000000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1:J33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4" customWidth="1"/>
    <col min="2" max="2" width="5" style="4" customWidth="1"/>
    <col min="3" max="10" width="7.6640625" style="4" customWidth="1"/>
    <col min="11" max="16384" width="11.44140625" style="4"/>
  </cols>
  <sheetData>
    <row r="1" spans="1:10" ht="18" customHeight="1" x14ac:dyDescent="0.25">
      <c r="A1" s="124" t="s">
        <v>423</v>
      </c>
      <c r="B1" s="124"/>
      <c r="C1" s="124"/>
      <c r="D1" s="124"/>
      <c r="E1" s="124"/>
      <c r="F1" s="124"/>
      <c r="G1" s="124"/>
      <c r="H1" s="124"/>
      <c r="I1" s="132"/>
      <c r="J1" s="132"/>
    </row>
    <row r="2" spans="1:10" ht="18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8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ht="13.8" thickBot="1" x14ac:dyDescent="0.3">
      <c r="A4" s="15"/>
      <c r="I4" s="125" t="s">
        <v>90</v>
      </c>
      <c r="J4" s="125"/>
    </row>
    <row r="5" spans="1:10" x14ac:dyDescent="0.25">
      <c r="A5" s="210"/>
      <c r="B5" s="229" t="s">
        <v>32</v>
      </c>
      <c r="C5" s="229"/>
      <c r="D5" s="229"/>
      <c r="E5" s="233" t="s">
        <v>176</v>
      </c>
      <c r="F5" s="233"/>
      <c r="G5" s="233"/>
      <c r="H5" s="233"/>
      <c r="I5" s="233"/>
      <c r="J5" s="233"/>
    </row>
    <row r="6" spans="1:10" x14ac:dyDescent="0.25">
      <c r="A6" s="8"/>
      <c r="B6" s="208"/>
      <c r="C6" s="208"/>
      <c r="D6" s="208"/>
      <c r="E6" s="209" t="s">
        <v>62</v>
      </c>
      <c r="F6" s="209"/>
      <c r="G6" s="209" t="s">
        <v>63</v>
      </c>
      <c r="H6" s="209"/>
      <c r="I6" s="209" t="s">
        <v>64</v>
      </c>
      <c r="J6" s="209"/>
    </row>
    <row r="7" spans="1:10" x14ac:dyDescent="0.25">
      <c r="A7" s="196"/>
      <c r="B7" s="230" t="s">
        <v>0</v>
      </c>
      <c r="C7" s="196" t="s">
        <v>66</v>
      </c>
      <c r="D7" s="196" t="s">
        <v>65</v>
      </c>
      <c r="E7" s="196" t="s">
        <v>66</v>
      </c>
      <c r="F7" s="196" t="s">
        <v>65</v>
      </c>
      <c r="G7" s="196" t="s">
        <v>66</v>
      </c>
      <c r="H7" s="196" t="s">
        <v>65</v>
      </c>
      <c r="I7" s="196" t="s">
        <v>66</v>
      </c>
      <c r="J7" s="196" t="s">
        <v>65</v>
      </c>
    </row>
    <row r="8" spans="1:10" x14ac:dyDescent="0.25">
      <c r="A8" s="12" t="s">
        <v>3</v>
      </c>
      <c r="B8" s="231">
        <v>95</v>
      </c>
      <c r="C8" s="14">
        <v>4</v>
      </c>
      <c r="D8" s="14">
        <v>91</v>
      </c>
      <c r="E8" s="14">
        <v>3</v>
      </c>
      <c r="F8" s="14">
        <v>80</v>
      </c>
      <c r="G8" s="14" t="s">
        <v>171</v>
      </c>
      <c r="H8" s="14">
        <v>9</v>
      </c>
      <c r="I8" s="14">
        <v>1</v>
      </c>
      <c r="J8" s="14">
        <v>2</v>
      </c>
    </row>
    <row r="9" spans="1:10" x14ac:dyDescent="0.25">
      <c r="A9" s="10" t="s">
        <v>134</v>
      </c>
      <c r="B9" s="231">
        <v>3</v>
      </c>
      <c r="C9" s="14" t="s">
        <v>171</v>
      </c>
      <c r="D9" s="14">
        <v>3</v>
      </c>
      <c r="E9" s="14" t="s">
        <v>171</v>
      </c>
      <c r="F9" s="14">
        <v>2</v>
      </c>
      <c r="G9" s="14" t="s">
        <v>171</v>
      </c>
      <c r="H9" s="14" t="s">
        <v>171</v>
      </c>
      <c r="I9" s="14" t="s">
        <v>171</v>
      </c>
      <c r="J9" s="14">
        <v>1</v>
      </c>
    </row>
    <row r="10" spans="1:10" x14ac:dyDescent="0.25">
      <c r="A10" s="10" t="s">
        <v>115</v>
      </c>
      <c r="B10" s="231">
        <v>6</v>
      </c>
      <c r="C10" s="14" t="s">
        <v>171</v>
      </c>
      <c r="D10" s="14">
        <v>6</v>
      </c>
      <c r="E10" s="14" t="s">
        <v>171</v>
      </c>
      <c r="F10" s="14">
        <v>4</v>
      </c>
      <c r="G10" s="14" t="s">
        <v>171</v>
      </c>
      <c r="H10" s="14">
        <v>2</v>
      </c>
      <c r="I10" s="14" t="s">
        <v>171</v>
      </c>
      <c r="J10" s="14" t="s">
        <v>171</v>
      </c>
    </row>
    <row r="11" spans="1:10" x14ac:dyDescent="0.25">
      <c r="A11" s="10" t="s">
        <v>116</v>
      </c>
      <c r="B11" s="231">
        <v>5</v>
      </c>
      <c r="C11" s="14" t="s">
        <v>171</v>
      </c>
      <c r="D11" s="14">
        <v>5</v>
      </c>
      <c r="E11" s="14" t="s">
        <v>171</v>
      </c>
      <c r="F11" s="14">
        <v>3</v>
      </c>
      <c r="G11" s="14" t="s">
        <v>171</v>
      </c>
      <c r="H11" s="14">
        <v>2</v>
      </c>
      <c r="I11" s="14" t="s">
        <v>171</v>
      </c>
      <c r="J11" s="14" t="s">
        <v>171</v>
      </c>
    </row>
    <row r="12" spans="1:10" x14ac:dyDescent="0.25">
      <c r="A12" s="7" t="s">
        <v>117</v>
      </c>
      <c r="B12" s="231">
        <v>3</v>
      </c>
      <c r="C12" s="14" t="s">
        <v>171</v>
      </c>
      <c r="D12" s="14">
        <v>3</v>
      </c>
      <c r="E12" s="14" t="s">
        <v>171</v>
      </c>
      <c r="F12" s="14">
        <v>2</v>
      </c>
      <c r="G12" s="14" t="s">
        <v>171</v>
      </c>
      <c r="H12" s="14">
        <v>1</v>
      </c>
      <c r="I12" s="14" t="s">
        <v>171</v>
      </c>
      <c r="J12" s="14" t="s">
        <v>171</v>
      </c>
    </row>
    <row r="13" spans="1:10" x14ac:dyDescent="0.25">
      <c r="A13" s="7" t="s">
        <v>118</v>
      </c>
      <c r="B13" s="231">
        <v>9</v>
      </c>
      <c r="C13" s="14">
        <v>2</v>
      </c>
      <c r="D13" s="14">
        <v>7</v>
      </c>
      <c r="E13" s="14">
        <v>1</v>
      </c>
      <c r="F13" s="14">
        <v>5</v>
      </c>
      <c r="G13" s="14" t="s">
        <v>171</v>
      </c>
      <c r="H13" s="14">
        <v>1</v>
      </c>
      <c r="I13" s="14">
        <v>1</v>
      </c>
      <c r="J13" s="14">
        <v>1</v>
      </c>
    </row>
    <row r="14" spans="1:10" x14ac:dyDescent="0.25">
      <c r="A14" s="7" t="s">
        <v>119</v>
      </c>
      <c r="B14" s="231">
        <v>11</v>
      </c>
      <c r="C14" s="14" t="s">
        <v>171</v>
      </c>
      <c r="D14" s="14">
        <v>11</v>
      </c>
      <c r="E14" s="14" t="s">
        <v>171</v>
      </c>
      <c r="F14" s="14">
        <v>11</v>
      </c>
      <c r="G14" s="14" t="s">
        <v>171</v>
      </c>
      <c r="H14" s="14" t="s">
        <v>171</v>
      </c>
      <c r="I14" s="14" t="s">
        <v>171</v>
      </c>
      <c r="J14" s="14" t="s">
        <v>171</v>
      </c>
    </row>
    <row r="15" spans="1:10" x14ac:dyDescent="0.25">
      <c r="A15" s="7" t="s">
        <v>120</v>
      </c>
      <c r="B15" s="231">
        <v>20</v>
      </c>
      <c r="C15" s="14">
        <v>1</v>
      </c>
      <c r="D15" s="14">
        <v>19</v>
      </c>
      <c r="E15" s="14">
        <v>1</v>
      </c>
      <c r="F15" s="14">
        <v>18</v>
      </c>
      <c r="G15" s="14" t="s">
        <v>171</v>
      </c>
      <c r="H15" s="14">
        <v>1</v>
      </c>
      <c r="I15" s="14" t="s">
        <v>171</v>
      </c>
      <c r="J15" s="14" t="s">
        <v>171</v>
      </c>
    </row>
    <row r="16" spans="1:10" x14ac:dyDescent="0.25">
      <c r="A16" s="7" t="s">
        <v>121</v>
      </c>
      <c r="B16" s="231">
        <v>14</v>
      </c>
      <c r="C16" s="14" t="s">
        <v>171</v>
      </c>
      <c r="D16" s="14">
        <v>14</v>
      </c>
      <c r="E16" s="14" t="s">
        <v>171</v>
      </c>
      <c r="F16" s="14">
        <v>14</v>
      </c>
      <c r="G16" s="14" t="s">
        <v>171</v>
      </c>
      <c r="H16" s="14" t="s">
        <v>171</v>
      </c>
      <c r="I16" s="14" t="s">
        <v>171</v>
      </c>
      <c r="J16" s="14" t="s">
        <v>171</v>
      </c>
    </row>
    <row r="17" spans="1:10" x14ac:dyDescent="0.25">
      <c r="A17" s="7" t="s">
        <v>122</v>
      </c>
      <c r="B17" s="231">
        <v>16</v>
      </c>
      <c r="C17" s="14" t="s">
        <v>171</v>
      </c>
      <c r="D17" s="14">
        <v>16</v>
      </c>
      <c r="E17" s="14" t="s">
        <v>171</v>
      </c>
      <c r="F17" s="14">
        <v>15</v>
      </c>
      <c r="G17" s="14" t="s">
        <v>171</v>
      </c>
      <c r="H17" s="14">
        <v>1</v>
      </c>
      <c r="I17" s="14" t="s">
        <v>171</v>
      </c>
      <c r="J17" s="14" t="s">
        <v>171</v>
      </c>
    </row>
    <row r="18" spans="1:10" x14ac:dyDescent="0.25">
      <c r="A18" s="7" t="s">
        <v>123</v>
      </c>
      <c r="B18" s="231">
        <v>8</v>
      </c>
      <c r="C18" s="14">
        <v>1</v>
      </c>
      <c r="D18" s="14">
        <v>7</v>
      </c>
      <c r="E18" s="14">
        <v>1</v>
      </c>
      <c r="F18" s="14">
        <v>6</v>
      </c>
      <c r="G18" s="14" t="s">
        <v>171</v>
      </c>
      <c r="H18" s="14">
        <v>1</v>
      </c>
      <c r="I18" s="14" t="s">
        <v>171</v>
      </c>
      <c r="J18" s="14" t="s">
        <v>171</v>
      </c>
    </row>
    <row r="19" spans="1:10" x14ac:dyDescent="0.25">
      <c r="A19" s="12" t="s">
        <v>4</v>
      </c>
      <c r="B19" s="231">
        <v>75</v>
      </c>
      <c r="C19" s="14">
        <v>4</v>
      </c>
      <c r="D19" s="14">
        <v>71</v>
      </c>
      <c r="E19" s="14">
        <v>3</v>
      </c>
      <c r="F19" s="14">
        <v>65</v>
      </c>
      <c r="G19" s="14" t="s">
        <v>171</v>
      </c>
      <c r="H19" s="14">
        <v>5</v>
      </c>
      <c r="I19" s="14">
        <v>1</v>
      </c>
      <c r="J19" s="14">
        <v>1</v>
      </c>
    </row>
    <row r="20" spans="1:10" x14ac:dyDescent="0.25">
      <c r="A20" s="12" t="s">
        <v>5</v>
      </c>
      <c r="B20" s="231">
        <v>20</v>
      </c>
      <c r="C20" s="14" t="s">
        <v>171</v>
      </c>
      <c r="D20" s="14">
        <v>20</v>
      </c>
      <c r="E20" s="14" t="s">
        <v>171</v>
      </c>
      <c r="F20" s="14">
        <v>15</v>
      </c>
      <c r="G20" s="14" t="s">
        <v>171</v>
      </c>
      <c r="H20" s="14">
        <v>4</v>
      </c>
      <c r="I20" s="14" t="s">
        <v>171</v>
      </c>
      <c r="J20" s="14">
        <v>1</v>
      </c>
    </row>
    <row r="21" spans="1:10" x14ac:dyDescent="0.25">
      <c r="A21" s="12" t="s">
        <v>6</v>
      </c>
      <c r="B21" s="231">
        <v>59</v>
      </c>
      <c r="C21" s="14">
        <v>2</v>
      </c>
      <c r="D21" s="14">
        <v>57</v>
      </c>
      <c r="E21" s="14">
        <v>2</v>
      </c>
      <c r="F21" s="14">
        <v>47</v>
      </c>
      <c r="G21" s="14" t="s">
        <v>171</v>
      </c>
      <c r="H21" s="14">
        <v>8</v>
      </c>
      <c r="I21" s="14" t="s">
        <v>171</v>
      </c>
      <c r="J21" s="14">
        <v>2</v>
      </c>
    </row>
    <row r="22" spans="1:10" x14ac:dyDescent="0.25">
      <c r="A22" s="12" t="s">
        <v>7</v>
      </c>
      <c r="B22" s="231">
        <v>36</v>
      </c>
      <c r="C22" s="14">
        <v>2</v>
      </c>
      <c r="D22" s="14">
        <v>34</v>
      </c>
      <c r="E22" s="14">
        <v>1</v>
      </c>
      <c r="F22" s="14">
        <v>33</v>
      </c>
      <c r="G22" s="14" t="s">
        <v>171</v>
      </c>
      <c r="H22" s="14">
        <v>1</v>
      </c>
      <c r="I22" s="14">
        <v>1</v>
      </c>
      <c r="J22" s="14" t="s">
        <v>171</v>
      </c>
    </row>
    <row r="23" spans="1:10" x14ac:dyDescent="0.25">
      <c r="A23" s="12" t="s">
        <v>8</v>
      </c>
      <c r="B23" s="231">
        <v>10</v>
      </c>
      <c r="C23" s="14">
        <v>1</v>
      </c>
      <c r="D23" s="14">
        <v>9</v>
      </c>
      <c r="E23" s="14">
        <v>1</v>
      </c>
      <c r="F23" s="14">
        <v>7</v>
      </c>
      <c r="G23" s="14" t="s">
        <v>171</v>
      </c>
      <c r="H23" s="14">
        <v>2</v>
      </c>
      <c r="I23" s="14" t="s">
        <v>171</v>
      </c>
      <c r="J23" s="14" t="s">
        <v>171</v>
      </c>
    </row>
    <row r="24" spans="1:10" x14ac:dyDescent="0.25">
      <c r="A24" s="12" t="s">
        <v>9</v>
      </c>
      <c r="B24" s="231">
        <v>6</v>
      </c>
      <c r="C24" s="14" t="s">
        <v>171</v>
      </c>
      <c r="D24" s="14">
        <v>6</v>
      </c>
      <c r="E24" s="14" t="s">
        <v>171</v>
      </c>
      <c r="F24" s="14">
        <v>4</v>
      </c>
      <c r="G24" s="14" t="s">
        <v>171</v>
      </c>
      <c r="H24" s="14">
        <v>2</v>
      </c>
      <c r="I24" s="14" t="s">
        <v>171</v>
      </c>
      <c r="J24" s="14" t="s">
        <v>171</v>
      </c>
    </row>
    <row r="25" spans="1:10" x14ac:dyDescent="0.25">
      <c r="A25" s="12" t="s">
        <v>10</v>
      </c>
      <c r="B25" s="231">
        <v>15</v>
      </c>
      <c r="C25" s="14" t="s">
        <v>171</v>
      </c>
      <c r="D25" s="14">
        <v>15</v>
      </c>
      <c r="E25" s="14" t="s">
        <v>171</v>
      </c>
      <c r="F25" s="14">
        <v>14</v>
      </c>
      <c r="G25" s="14" t="s">
        <v>171</v>
      </c>
      <c r="H25" s="14">
        <v>1</v>
      </c>
      <c r="I25" s="14" t="s">
        <v>171</v>
      </c>
      <c r="J25" s="14" t="s">
        <v>171</v>
      </c>
    </row>
    <row r="26" spans="1:10" x14ac:dyDescent="0.25">
      <c r="A26" s="12" t="s">
        <v>11</v>
      </c>
      <c r="B26" s="231">
        <v>16</v>
      </c>
      <c r="C26" s="14" t="s">
        <v>171</v>
      </c>
      <c r="D26" s="14">
        <v>16</v>
      </c>
      <c r="E26" s="14" t="s">
        <v>171</v>
      </c>
      <c r="F26" s="14">
        <v>12</v>
      </c>
      <c r="G26" s="14" t="s">
        <v>171</v>
      </c>
      <c r="H26" s="14">
        <v>3</v>
      </c>
      <c r="I26" s="14" t="s">
        <v>171</v>
      </c>
      <c r="J26" s="14">
        <v>1</v>
      </c>
    </row>
    <row r="27" spans="1:10" x14ac:dyDescent="0.25">
      <c r="A27" s="12" t="s">
        <v>12</v>
      </c>
      <c r="B27" s="231">
        <v>12</v>
      </c>
      <c r="C27" s="14">
        <v>1</v>
      </c>
      <c r="D27" s="14">
        <v>11</v>
      </c>
      <c r="E27" s="14">
        <v>1</v>
      </c>
      <c r="F27" s="14">
        <v>10</v>
      </c>
      <c r="G27" s="14" t="s">
        <v>171</v>
      </c>
      <c r="H27" s="14" t="s">
        <v>171</v>
      </c>
      <c r="I27" s="14" t="s">
        <v>171</v>
      </c>
      <c r="J27" s="14">
        <v>1</v>
      </c>
    </row>
    <row r="28" spans="1:10" x14ac:dyDescent="0.25">
      <c r="A28" s="12" t="s">
        <v>13</v>
      </c>
      <c r="B28" s="231">
        <v>14</v>
      </c>
      <c r="C28" s="14">
        <v>1</v>
      </c>
      <c r="D28" s="14">
        <v>13</v>
      </c>
      <c r="E28" s="14" t="s">
        <v>171</v>
      </c>
      <c r="F28" s="14">
        <v>13</v>
      </c>
      <c r="G28" s="14" t="s">
        <v>171</v>
      </c>
      <c r="H28" s="14" t="s">
        <v>171</v>
      </c>
      <c r="I28" s="14">
        <v>1</v>
      </c>
      <c r="J28" s="14" t="s">
        <v>171</v>
      </c>
    </row>
    <row r="29" spans="1:10" x14ac:dyDescent="0.25">
      <c r="A29" s="12" t="s">
        <v>14</v>
      </c>
      <c r="B29" s="231">
        <v>7</v>
      </c>
      <c r="C29" s="14" t="s">
        <v>171</v>
      </c>
      <c r="D29" s="14">
        <v>7</v>
      </c>
      <c r="E29" s="14" t="s">
        <v>171</v>
      </c>
      <c r="F29" s="14">
        <v>7</v>
      </c>
      <c r="G29" s="14" t="s">
        <v>171</v>
      </c>
      <c r="H29" s="14" t="s">
        <v>171</v>
      </c>
      <c r="I29" s="14" t="s">
        <v>171</v>
      </c>
      <c r="J29" s="14" t="s">
        <v>171</v>
      </c>
    </row>
    <row r="30" spans="1:10" x14ac:dyDescent="0.25">
      <c r="A30" s="12" t="s">
        <v>15</v>
      </c>
      <c r="B30" s="231">
        <v>4</v>
      </c>
      <c r="C30" s="14" t="s">
        <v>171</v>
      </c>
      <c r="D30" s="14">
        <v>4</v>
      </c>
      <c r="E30" s="14" t="s">
        <v>171</v>
      </c>
      <c r="F30" s="14">
        <v>4</v>
      </c>
      <c r="G30" s="14" t="s">
        <v>171</v>
      </c>
      <c r="H30" s="14" t="s">
        <v>171</v>
      </c>
      <c r="I30" s="14" t="s">
        <v>171</v>
      </c>
      <c r="J30" s="14" t="s">
        <v>171</v>
      </c>
    </row>
    <row r="31" spans="1:10" x14ac:dyDescent="0.25">
      <c r="A31" s="12" t="s">
        <v>16</v>
      </c>
      <c r="B31" s="231">
        <v>6</v>
      </c>
      <c r="C31" s="14" t="s">
        <v>171</v>
      </c>
      <c r="D31" s="14">
        <v>6</v>
      </c>
      <c r="E31" s="14" t="s">
        <v>171</v>
      </c>
      <c r="F31" s="14">
        <v>6</v>
      </c>
      <c r="G31" s="14" t="s">
        <v>171</v>
      </c>
      <c r="H31" s="14" t="s">
        <v>171</v>
      </c>
      <c r="I31" s="14" t="s">
        <v>171</v>
      </c>
      <c r="J31" s="14" t="s">
        <v>171</v>
      </c>
    </row>
    <row r="32" spans="1:10" ht="13.8" thickBot="1" x14ac:dyDescent="0.3">
      <c r="A32" s="198" t="s">
        <v>17</v>
      </c>
      <c r="B32" s="232">
        <v>5</v>
      </c>
      <c r="C32" s="206">
        <v>1</v>
      </c>
      <c r="D32" s="206">
        <v>4</v>
      </c>
      <c r="E32" s="206">
        <v>1</v>
      </c>
      <c r="F32" s="206">
        <v>3</v>
      </c>
      <c r="G32" s="206" t="s">
        <v>171</v>
      </c>
      <c r="H32" s="206">
        <v>1</v>
      </c>
      <c r="I32" s="206" t="s">
        <v>171</v>
      </c>
      <c r="J32" s="206" t="s">
        <v>171</v>
      </c>
    </row>
    <row r="33" spans="1:10" x14ac:dyDescent="0.25">
      <c r="A33" s="202" t="s">
        <v>491</v>
      </c>
      <c r="B33" s="202"/>
      <c r="C33" s="202"/>
      <c r="D33" s="202"/>
      <c r="E33" s="202"/>
      <c r="F33" s="202"/>
      <c r="G33" s="202"/>
      <c r="H33" s="202"/>
      <c r="I33" s="202"/>
      <c r="J33" s="202"/>
    </row>
  </sheetData>
  <mergeCells count="9">
    <mergeCell ref="A33:J33"/>
    <mergeCell ref="A1:J1"/>
    <mergeCell ref="B5:D5"/>
    <mergeCell ref="B6:D6"/>
    <mergeCell ref="E5:J5"/>
    <mergeCell ref="I4:J4"/>
    <mergeCell ref="E6:F6"/>
    <mergeCell ref="G6:H6"/>
    <mergeCell ref="I6:J6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59999389629810485"/>
  </sheetPr>
  <dimension ref="A1:H32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4" customWidth="1"/>
    <col min="2" max="2" width="12.6640625" style="4" bestFit="1" customWidth="1"/>
    <col min="3" max="7" width="6.6640625" style="4" customWidth="1"/>
    <col min="8" max="16384" width="11.44140625" style="4"/>
  </cols>
  <sheetData>
    <row r="1" spans="1:8" ht="18" customHeight="1" x14ac:dyDescent="0.25">
      <c r="A1" s="124" t="s">
        <v>424</v>
      </c>
      <c r="B1" s="124"/>
      <c r="C1" s="124"/>
      <c r="D1" s="124"/>
      <c r="E1" s="124"/>
      <c r="F1" s="124"/>
      <c r="G1" s="124"/>
      <c r="H1" s="29"/>
    </row>
    <row r="2" spans="1:8" ht="18" customHeight="1" x14ac:dyDescent="0.25">
      <c r="A2" s="27"/>
      <c r="B2" s="27"/>
      <c r="C2" s="27"/>
      <c r="D2" s="27"/>
      <c r="E2" s="27"/>
      <c r="F2" s="27"/>
      <c r="G2" s="27"/>
    </row>
    <row r="3" spans="1:8" ht="18" customHeight="1" x14ac:dyDescent="0.25">
      <c r="A3" s="27"/>
      <c r="B3" s="27"/>
      <c r="C3" s="27"/>
      <c r="D3" s="27"/>
      <c r="E3" s="27"/>
      <c r="F3" s="27"/>
      <c r="G3" s="27"/>
    </row>
    <row r="4" spans="1:8" ht="13.8" thickBot="1" x14ac:dyDescent="0.3">
      <c r="A4" s="15"/>
      <c r="F4" s="125" t="s">
        <v>91</v>
      </c>
      <c r="G4" s="125"/>
    </row>
    <row r="5" spans="1:8" x14ac:dyDescent="0.25">
      <c r="A5" s="210"/>
      <c r="B5" s="234" t="s">
        <v>32</v>
      </c>
      <c r="C5" s="229" t="s">
        <v>33</v>
      </c>
      <c r="D5" s="229"/>
      <c r="E5" s="229"/>
      <c r="F5" s="229"/>
      <c r="G5" s="229"/>
    </row>
    <row r="6" spans="1:8" x14ac:dyDescent="0.25">
      <c r="A6" s="196"/>
      <c r="B6" s="235"/>
      <c r="C6" s="195" t="s">
        <v>34</v>
      </c>
      <c r="D6" s="196" t="s">
        <v>35</v>
      </c>
      <c r="E6" s="196" t="s">
        <v>36</v>
      </c>
      <c r="F6" s="196" t="s">
        <v>37</v>
      </c>
      <c r="G6" s="196" t="s">
        <v>38</v>
      </c>
    </row>
    <row r="7" spans="1:8" x14ac:dyDescent="0.25">
      <c r="A7" s="12" t="s">
        <v>3</v>
      </c>
      <c r="B7" s="236">
        <v>95</v>
      </c>
      <c r="C7" s="13">
        <v>7</v>
      </c>
      <c r="D7" s="13">
        <v>21</v>
      </c>
      <c r="E7" s="13">
        <v>20</v>
      </c>
      <c r="F7" s="13">
        <v>36</v>
      </c>
      <c r="G7" s="13">
        <v>11</v>
      </c>
    </row>
    <row r="8" spans="1:8" x14ac:dyDescent="0.25">
      <c r="A8" s="10" t="s">
        <v>134</v>
      </c>
      <c r="B8" s="236">
        <v>3</v>
      </c>
      <c r="C8" s="13" t="s">
        <v>171</v>
      </c>
      <c r="D8" s="13" t="s">
        <v>171</v>
      </c>
      <c r="E8" s="13">
        <v>2</v>
      </c>
      <c r="F8" s="13">
        <v>1</v>
      </c>
      <c r="G8" s="13" t="s">
        <v>171</v>
      </c>
    </row>
    <row r="9" spans="1:8" x14ac:dyDescent="0.25">
      <c r="A9" s="10" t="s">
        <v>115</v>
      </c>
      <c r="B9" s="236">
        <v>6</v>
      </c>
      <c r="C9" s="13">
        <v>1</v>
      </c>
      <c r="D9" s="13">
        <v>1</v>
      </c>
      <c r="E9" s="13">
        <v>1</v>
      </c>
      <c r="F9" s="13">
        <v>3</v>
      </c>
      <c r="G9" s="13" t="s">
        <v>171</v>
      </c>
    </row>
    <row r="10" spans="1:8" x14ac:dyDescent="0.25">
      <c r="A10" s="10" t="s">
        <v>116</v>
      </c>
      <c r="B10" s="236">
        <v>5</v>
      </c>
      <c r="C10" s="13" t="s">
        <v>171</v>
      </c>
      <c r="D10" s="13" t="s">
        <v>171</v>
      </c>
      <c r="E10" s="13">
        <v>1</v>
      </c>
      <c r="F10" s="13">
        <v>3</v>
      </c>
      <c r="G10" s="13">
        <v>1</v>
      </c>
    </row>
    <row r="11" spans="1:8" x14ac:dyDescent="0.25">
      <c r="A11" s="7" t="s">
        <v>117</v>
      </c>
      <c r="B11" s="236">
        <v>3</v>
      </c>
      <c r="C11" s="13" t="s">
        <v>171</v>
      </c>
      <c r="D11" s="13">
        <v>1</v>
      </c>
      <c r="E11" s="13">
        <v>1</v>
      </c>
      <c r="F11" s="13">
        <v>1</v>
      </c>
      <c r="G11" s="13" t="s">
        <v>171</v>
      </c>
    </row>
    <row r="12" spans="1:8" x14ac:dyDescent="0.25">
      <c r="A12" s="7" t="s">
        <v>118</v>
      </c>
      <c r="B12" s="236">
        <v>9</v>
      </c>
      <c r="C12" s="13">
        <v>2</v>
      </c>
      <c r="D12" s="13">
        <v>2</v>
      </c>
      <c r="E12" s="13">
        <v>2</v>
      </c>
      <c r="F12" s="13">
        <v>3</v>
      </c>
      <c r="G12" s="13" t="s">
        <v>171</v>
      </c>
    </row>
    <row r="13" spans="1:8" x14ac:dyDescent="0.25">
      <c r="A13" s="7" t="s">
        <v>119</v>
      </c>
      <c r="B13" s="236">
        <v>11</v>
      </c>
      <c r="C13" s="13">
        <v>1</v>
      </c>
      <c r="D13" s="13">
        <v>1</v>
      </c>
      <c r="E13" s="13">
        <v>2</v>
      </c>
      <c r="F13" s="13">
        <v>6</v>
      </c>
      <c r="G13" s="13">
        <v>1</v>
      </c>
    </row>
    <row r="14" spans="1:8" x14ac:dyDescent="0.25">
      <c r="A14" s="7" t="s">
        <v>120</v>
      </c>
      <c r="B14" s="236">
        <v>20</v>
      </c>
      <c r="C14" s="13" t="s">
        <v>171</v>
      </c>
      <c r="D14" s="13">
        <v>7</v>
      </c>
      <c r="E14" s="13">
        <v>6</v>
      </c>
      <c r="F14" s="13">
        <v>3</v>
      </c>
      <c r="G14" s="13">
        <v>4</v>
      </c>
    </row>
    <row r="15" spans="1:8" x14ac:dyDescent="0.25">
      <c r="A15" s="7" t="s">
        <v>121</v>
      </c>
      <c r="B15" s="236">
        <v>14</v>
      </c>
      <c r="C15" s="13">
        <v>1</v>
      </c>
      <c r="D15" s="13">
        <v>5</v>
      </c>
      <c r="E15" s="13">
        <v>3</v>
      </c>
      <c r="F15" s="13">
        <v>4</v>
      </c>
      <c r="G15" s="13">
        <v>1</v>
      </c>
    </row>
    <row r="16" spans="1:8" x14ac:dyDescent="0.25">
      <c r="A16" s="7" t="s">
        <v>122</v>
      </c>
      <c r="B16" s="236">
        <v>16</v>
      </c>
      <c r="C16" s="13">
        <v>1</v>
      </c>
      <c r="D16" s="13">
        <v>3</v>
      </c>
      <c r="E16" s="13">
        <v>2</v>
      </c>
      <c r="F16" s="13">
        <v>7</v>
      </c>
      <c r="G16" s="13">
        <v>3</v>
      </c>
    </row>
    <row r="17" spans="1:7" x14ac:dyDescent="0.25">
      <c r="A17" s="7" t="s">
        <v>123</v>
      </c>
      <c r="B17" s="236">
        <v>8</v>
      </c>
      <c r="C17" s="13">
        <v>1</v>
      </c>
      <c r="D17" s="13">
        <v>1</v>
      </c>
      <c r="E17" s="13" t="s">
        <v>171</v>
      </c>
      <c r="F17" s="13">
        <v>5</v>
      </c>
      <c r="G17" s="13">
        <v>1</v>
      </c>
    </row>
    <row r="18" spans="1:7" x14ac:dyDescent="0.25">
      <c r="A18" s="12" t="s">
        <v>4</v>
      </c>
      <c r="B18" s="231">
        <v>75</v>
      </c>
      <c r="C18" s="14">
        <v>5</v>
      </c>
      <c r="D18" s="14">
        <v>17</v>
      </c>
      <c r="E18" s="14">
        <v>15</v>
      </c>
      <c r="F18" s="14">
        <v>29</v>
      </c>
      <c r="G18" s="14">
        <v>9</v>
      </c>
    </row>
    <row r="19" spans="1:7" x14ac:dyDescent="0.25">
      <c r="A19" s="12" t="s">
        <v>5</v>
      </c>
      <c r="B19" s="231">
        <v>20</v>
      </c>
      <c r="C19" s="14">
        <v>2</v>
      </c>
      <c r="D19" s="14">
        <v>4</v>
      </c>
      <c r="E19" s="14">
        <v>5</v>
      </c>
      <c r="F19" s="14">
        <v>7</v>
      </c>
      <c r="G19" s="14">
        <v>2</v>
      </c>
    </row>
    <row r="20" spans="1:7" x14ac:dyDescent="0.25">
      <c r="A20" s="12" t="s">
        <v>6</v>
      </c>
      <c r="B20" s="236">
        <v>59</v>
      </c>
      <c r="C20" s="13">
        <v>5</v>
      </c>
      <c r="D20" s="13">
        <v>15</v>
      </c>
      <c r="E20" s="13">
        <v>13</v>
      </c>
      <c r="F20" s="13">
        <v>18</v>
      </c>
      <c r="G20" s="13">
        <v>8</v>
      </c>
    </row>
    <row r="21" spans="1:7" x14ac:dyDescent="0.25">
      <c r="A21" s="12" t="s">
        <v>7</v>
      </c>
      <c r="B21" s="236">
        <v>36</v>
      </c>
      <c r="C21" s="13">
        <v>2</v>
      </c>
      <c r="D21" s="13">
        <v>6</v>
      </c>
      <c r="E21" s="13">
        <v>7</v>
      </c>
      <c r="F21" s="13">
        <v>18</v>
      </c>
      <c r="G21" s="13">
        <v>3</v>
      </c>
    </row>
    <row r="22" spans="1:7" x14ac:dyDescent="0.25">
      <c r="A22" s="12" t="s">
        <v>8</v>
      </c>
      <c r="B22" s="236">
        <v>10</v>
      </c>
      <c r="C22" s="13">
        <v>1</v>
      </c>
      <c r="D22" s="13">
        <v>4</v>
      </c>
      <c r="E22" s="13">
        <v>1</v>
      </c>
      <c r="F22" s="13">
        <v>3</v>
      </c>
      <c r="G22" s="13">
        <v>1</v>
      </c>
    </row>
    <row r="23" spans="1:7" x14ac:dyDescent="0.25">
      <c r="A23" s="12" t="s">
        <v>9</v>
      </c>
      <c r="B23" s="236">
        <v>6</v>
      </c>
      <c r="C23" s="13" t="s">
        <v>171</v>
      </c>
      <c r="D23" s="13">
        <v>1</v>
      </c>
      <c r="E23" s="13">
        <v>1</v>
      </c>
      <c r="F23" s="13">
        <v>3</v>
      </c>
      <c r="G23" s="13">
        <v>1</v>
      </c>
    </row>
    <row r="24" spans="1:7" x14ac:dyDescent="0.25">
      <c r="A24" s="12" t="s">
        <v>10</v>
      </c>
      <c r="B24" s="236">
        <v>15</v>
      </c>
      <c r="C24" s="13">
        <v>1</v>
      </c>
      <c r="D24" s="13">
        <v>6</v>
      </c>
      <c r="E24" s="13">
        <v>4</v>
      </c>
      <c r="F24" s="13">
        <v>2</v>
      </c>
      <c r="G24" s="13">
        <v>2</v>
      </c>
    </row>
    <row r="25" spans="1:7" x14ac:dyDescent="0.25">
      <c r="A25" s="12" t="s">
        <v>11</v>
      </c>
      <c r="B25" s="236">
        <v>16</v>
      </c>
      <c r="C25" s="13">
        <v>2</v>
      </c>
      <c r="D25" s="13">
        <v>3</v>
      </c>
      <c r="E25" s="13">
        <v>4</v>
      </c>
      <c r="F25" s="13">
        <v>5</v>
      </c>
      <c r="G25" s="13">
        <v>2</v>
      </c>
    </row>
    <row r="26" spans="1:7" x14ac:dyDescent="0.25">
      <c r="A26" s="12" t="s">
        <v>12</v>
      </c>
      <c r="B26" s="236">
        <v>12</v>
      </c>
      <c r="C26" s="13">
        <v>1</v>
      </c>
      <c r="D26" s="13">
        <v>1</v>
      </c>
      <c r="E26" s="13">
        <v>3</v>
      </c>
      <c r="F26" s="13">
        <v>5</v>
      </c>
      <c r="G26" s="13">
        <v>2</v>
      </c>
    </row>
    <row r="27" spans="1:7" x14ac:dyDescent="0.25">
      <c r="A27" s="12" t="s">
        <v>13</v>
      </c>
      <c r="B27" s="236">
        <v>14</v>
      </c>
      <c r="C27" s="13" t="s">
        <v>171</v>
      </c>
      <c r="D27" s="13">
        <v>3</v>
      </c>
      <c r="E27" s="13">
        <v>5</v>
      </c>
      <c r="F27" s="13">
        <v>5</v>
      </c>
      <c r="G27" s="13">
        <v>1</v>
      </c>
    </row>
    <row r="28" spans="1:7" x14ac:dyDescent="0.25">
      <c r="A28" s="12" t="s">
        <v>14</v>
      </c>
      <c r="B28" s="236">
        <v>7</v>
      </c>
      <c r="C28" s="13">
        <v>2</v>
      </c>
      <c r="D28" s="13">
        <v>1</v>
      </c>
      <c r="E28" s="13" t="s">
        <v>171</v>
      </c>
      <c r="F28" s="13">
        <v>4</v>
      </c>
      <c r="G28" s="13" t="s">
        <v>171</v>
      </c>
    </row>
    <row r="29" spans="1:7" x14ac:dyDescent="0.25">
      <c r="A29" s="12" t="s">
        <v>15</v>
      </c>
      <c r="B29" s="236">
        <v>4</v>
      </c>
      <c r="C29" s="13" t="s">
        <v>171</v>
      </c>
      <c r="D29" s="13" t="s">
        <v>171</v>
      </c>
      <c r="E29" s="13" t="s">
        <v>171</v>
      </c>
      <c r="F29" s="13">
        <v>2</v>
      </c>
      <c r="G29" s="13">
        <v>2</v>
      </c>
    </row>
    <row r="30" spans="1:7" x14ac:dyDescent="0.25">
      <c r="A30" s="12" t="s">
        <v>16</v>
      </c>
      <c r="B30" s="236">
        <v>6</v>
      </c>
      <c r="C30" s="13" t="s">
        <v>171</v>
      </c>
      <c r="D30" s="13" t="s">
        <v>171</v>
      </c>
      <c r="E30" s="13">
        <v>1</v>
      </c>
      <c r="F30" s="13">
        <v>5</v>
      </c>
      <c r="G30" s="13" t="s">
        <v>171</v>
      </c>
    </row>
    <row r="31" spans="1:7" ht="13.8" thickBot="1" x14ac:dyDescent="0.3">
      <c r="A31" s="198" t="s">
        <v>17</v>
      </c>
      <c r="B31" s="237">
        <v>5</v>
      </c>
      <c r="C31" s="199" t="s">
        <v>171</v>
      </c>
      <c r="D31" s="199">
        <v>2</v>
      </c>
      <c r="E31" s="199">
        <v>1</v>
      </c>
      <c r="F31" s="199">
        <v>2</v>
      </c>
      <c r="G31" s="199" t="s">
        <v>171</v>
      </c>
    </row>
    <row r="32" spans="1:7" x14ac:dyDescent="0.25">
      <c r="A32" s="202" t="s">
        <v>491</v>
      </c>
      <c r="B32" s="202"/>
      <c r="C32" s="202"/>
      <c r="D32" s="202"/>
      <c r="E32" s="202"/>
      <c r="F32" s="202"/>
      <c r="G32" s="202"/>
    </row>
  </sheetData>
  <mergeCells count="4">
    <mergeCell ref="A1:G1"/>
    <mergeCell ref="F4:G4"/>
    <mergeCell ref="C5:G5"/>
    <mergeCell ref="A32:G32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</sheetPr>
  <dimension ref="A1:K33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4" customWidth="1"/>
    <col min="2" max="2" width="10.6640625" style="4" customWidth="1"/>
    <col min="3" max="3" width="9.44140625" style="4" customWidth="1"/>
    <col min="4" max="4" width="8" style="4" bestFit="1" customWidth="1"/>
    <col min="5" max="5" width="6" style="4" bestFit="1" customWidth="1"/>
    <col min="6" max="6" width="6.5546875" style="4" customWidth="1"/>
    <col min="7" max="7" width="5.88671875" style="4" customWidth="1"/>
    <col min="8" max="8" width="9.109375" style="4" customWidth="1"/>
    <col min="9" max="9" width="7.44140625" style="4" customWidth="1"/>
    <col min="10" max="10" width="6" style="4" customWidth="1"/>
    <col min="11" max="11" width="8.44140625" style="4" customWidth="1"/>
    <col min="12" max="16384" width="11.44140625" style="4"/>
  </cols>
  <sheetData>
    <row r="1" spans="1:11" ht="18" customHeight="1" x14ac:dyDescent="0.25">
      <c r="A1" s="124" t="s">
        <v>425</v>
      </c>
      <c r="B1" s="124"/>
      <c r="C1" s="124"/>
      <c r="D1" s="124"/>
      <c r="E1" s="124"/>
      <c r="F1" s="124"/>
      <c r="G1" s="124"/>
      <c r="H1" s="124"/>
      <c r="I1" s="132"/>
      <c r="J1" s="132"/>
      <c r="K1" s="132"/>
    </row>
    <row r="2" spans="1:11" ht="18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8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3.8" thickBot="1" x14ac:dyDescent="0.3">
      <c r="A4" s="15"/>
      <c r="J4" s="125" t="s">
        <v>92</v>
      </c>
      <c r="K4" s="125"/>
    </row>
    <row r="5" spans="1:11" s="23" customFormat="1" ht="52.8" x14ac:dyDescent="0.25">
      <c r="A5" s="238"/>
      <c r="B5" s="241" t="s">
        <v>110</v>
      </c>
      <c r="C5" s="238" t="s">
        <v>18</v>
      </c>
      <c r="D5" s="238"/>
      <c r="E5" s="238"/>
      <c r="F5" s="238"/>
      <c r="G5" s="238"/>
      <c r="H5" s="238"/>
      <c r="I5" s="239" t="s">
        <v>136</v>
      </c>
      <c r="J5" s="239" t="s">
        <v>19</v>
      </c>
      <c r="K5" s="239" t="s">
        <v>20</v>
      </c>
    </row>
    <row r="6" spans="1:11" s="23" customFormat="1" ht="39.6" x14ac:dyDescent="0.25">
      <c r="A6" s="240"/>
      <c r="B6" s="242"/>
      <c r="C6" s="204"/>
      <c r="D6" s="204" t="s">
        <v>21</v>
      </c>
      <c r="E6" s="204" t="s">
        <v>22</v>
      </c>
      <c r="F6" s="204" t="s">
        <v>135</v>
      </c>
      <c r="G6" s="204" t="s">
        <v>81</v>
      </c>
      <c r="H6" s="204" t="s">
        <v>23</v>
      </c>
      <c r="I6" s="204"/>
      <c r="J6" s="204"/>
      <c r="K6" s="204"/>
    </row>
    <row r="7" spans="1:11" x14ac:dyDescent="0.25">
      <c r="A7" s="12" t="s">
        <v>3</v>
      </c>
      <c r="B7" s="236">
        <v>358382</v>
      </c>
      <c r="C7" s="13">
        <v>139833</v>
      </c>
      <c r="D7" s="13">
        <v>24600</v>
      </c>
      <c r="E7" s="13">
        <v>10660</v>
      </c>
      <c r="F7" s="13">
        <v>150</v>
      </c>
      <c r="G7" s="13">
        <v>2893</v>
      </c>
      <c r="H7" s="13">
        <v>101530</v>
      </c>
      <c r="I7" s="13">
        <v>216048</v>
      </c>
      <c r="J7" s="6">
        <v>1484</v>
      </c>
      <c r="K7" s="6">
        <v>1017</v>
      </c>
    </row>
    <row r="8" spans="1:11" x14ac:dyDescent="0.25">
      <c r="A8" s="10" t="s">
        <v>134</v>
      </c>
      <c r="B8" s="236">
        <v>1143</v>
      </c>
      <c r="C8" s="13" t="s">
        <v>171</v>
      </c>
      <c r="D8" s="13" t="s">
        <v>171</v>
      </c>
      <c r="E8" s="13" t="s">
        <v>171</v>
      </c>
      <c r="F8" s="13" t="s">
        <v>171</v>
      </c>
      <c r="G8" s="13" t="s">
        <v>171</v>
      </c>
      <c r="H8" s="13" t="s">
        <v>171</v>
      </c>
      <c r="I8" s="13">
        <v>593</v>
      </c>
      <c r="J8" s="6">
        <v>550</v>
      </c>
      <c r="K8" s="6" t="s">
        <v>171</v>
      </c>
    </row>
    <row r="9" spans="1:11" x14ac:dyDescent="0.25">
      <c r="A9" s="10" t="s">
        <v>115</v>
      </c>
      <c r="B9" s="236">
        <v>4463</v>
      </c>
      <c r="C9" s="13">
        <v>600</v>
      </c>
      <c r="D9" s="13" t="s">
        <v>171</v>
      </c>
      <c r="E9" s="13" t="s">
        <v>171</v>
      </c>
      <c r="F9" s="13" t="s">
        <v>171</v>
      </c>
      <c r="G9" s="13" t="s">
        <v>171</v>
      </c>
      <c r="H9" s="13">
        <v>600</v>
      </c>
      <c r="I9" s="13">
        <v>3439</v>
      </c>
      <c r="J9" s="6">
        <v>424</v>
      </c>
      <c r="K9" s="6" t="s">
        <v>171</v>
      </c>
    </row>
    <row r="10" spans="1:11" x14ac:dyDescent="0.25">
      <c r="A10" s="10" t="s">
        <v>116</v>
      </c>
      <c r="B10" s="236">
        <v>5943</v>
      </c>
      <c r="C10" s="13">
        <v>785</v>
      </c>
      <c r="D10" s="13">
        <v>77</v>
      </c>
      <c r="E10" s="13">
        <v>6</v>
      </c>
      <c r="F10" s="13" t="s">
        <v>171</v>
      </c>
      <c r="G10" s="13">
        <v>3</v>
      </c>
      <c r="H10" s="13">
        <v>699</v>
      </c>
      <c r="I10" s="13">
        <v>5148</v>
      </c>
      <c r="J10" s="6" t="s">
        <v>171</v>
      </c>
      <c r="K10" s="6">
        <v>10</v>
      </c>
    </row>
    <row r="11" spans="1:11" x14ac:dyDescent="0.25">
      <c r="A11" s="7" t="s">
        <v>117</v>
      </c>
      <c r="B11" s="236">
        <v>5100</v>
      </c>
      <c r="C11" s="13">
        <v>216</v>
      </c>
      <c r="D11" s="13" t="s">
        <v>171</v>
      </c>
      <c r="E11" s="13" t="s">
        <v>171</v>
      </c>
      <c r="F11" s="13" t="s">
        <v>171</v>
      </c>
      <c r="G11" s="13" t="s">
        <v>171</v>
      </c>
      <c r="H11" s="13">
        <v>216</v>
      </c>
      <c r="I11" s="13">
        <v>4875</v>
      </c>
      <c r="J11" s="6" t="s">
        <v>171</v>
      </c>
      <c r="K11" s="6">
        <v>9</v>
      </c>
    </row>
    <row r="12" spans="1:11" x14ac:dyDescent="0.25">
      <c r="A12" s="7" t="s">
        <v>118</v>
      </c>
      <c r="B12" s="236">
        <v>19514</v>
      </c>
      <c r="C12" s="13">
        <v>9093</v>
      </c>
      <c r="D12" s="13">
        <v>1644</v>
      </c>
      <c r="E12" s="13">
        <v>1000</v>
      </c>
      <c r="F12" s="13" t="s">
        <v>171</v>
      </c>
      <c r="G12" s="13">
        <v>440</v>
      </c>
      <c r="H12" s="13">
        <v>6009</v>
      </c>
      <c r="I12" s="13">
        <v>10341</v>
      </c>
      <c r="J12" s="6">
        <v>80</v>
      </c>
      <c r="K12" s="6" t="s">
        <v>171</v>
      </c>
    </row>
    <row r="13" spans="1:11" x14ac:dyDescent="0.25">
      <c r="A13" s="7" t="s">
        <v>119</v>
      </c>
      <c r="B13" s="236">
        <v>29716</v>
      </c>
      <c r="C13" s="13">
        <v>7321</v>
      </c>
      <c r="D13" s="13">
        <v>1438</v>
      </c>
      <c r="E13" s="13">
        <v>354</v>
      </c>
      <c r="F13" s="13" t="s">
        <v>171</v>
      </c>
      <c r="G13" s="13">
        <v>20</v>
      </c>
      <c r="H13" s="13">
        <v>5509</v>
      </c>
      <c r="I13" s="13">
        <v>22380</v>
      </c>
      <c r="J13" s="6" t="s">
        <v>171</v>
      </c>
      <c r="K13" s="6">
        <v>15</v>
      </c>
    </row>
    <row r="14" spans="1:11" x14ac:dyDescent="0.25">
      <c r="A14" s="7" t="s">
        <v>120</v>
      </c>
      <c r="B14" s="236">
        <v>67878</v>
      </c>
      <c r="C14" s="13">
        <v>28702</v>
      </c>
      <c r="D14" s="13">
        <v>8058</v>
      </c>
      <c r="E14" s="13">
        <v>1211</v>
      </c>
      <c r="F14" s="13" t="s">
        <v>171</v>
      </c>
      <c r="G14" s="13">
        <v>650</v>
      </c>
      <c r="H14" s="13">
        <v>18783</v>
      </c>
      <c r="I14" s="13">
        <v>39005</v>
      </c>
      <c r="J14" s="6">
        <v>20</v>
      </c>
      <c r="K14" s="6">
        <v>151</v>
      </c>
    </row>
    <row r="15" spans="1:11" x14ac:dyDescent="0.25">
      <c r="A15" s="7" t="s">
        <v>121</v>
      </c>
      <c r="B15" s="236">
        <v>61213</v>
      </c>
      <c r="C15" s="13">
        <v>30147</v>
      </c>
      <c r="D15" s="13">
        <v>5767</v>
      </c>
      <c r="E15" s="13">
        <v>2762</v>
      </c>
      <c r="F15" s="13" t="s">
        <v>171</v>
      </c>
      <c r="G15" s="13">
        <v>1250</v>
      </c>
      <c r="H15" s="13">
        <v>20368</v>
      </c>
      <c r="I15" s="13">
        <v>30691</v>
      </c>
      <c r="J15" s="6">
        <v>185</v>
      </c>
      <c r="K15" s="6">
        <v>190</v>
      </c>
    </row>
    <row r="16" spans="1:11" x14ac:dyDescent="0.25">
      <c r="A16" s="7" t="s">
        <v>122</v>
      </c>
      <c r="B16" s="236">
        <v>91437</v>
      </c>
      <c r="C16" s="13">
        <v>40304</v>
      </c>
      <c r="D16" s="13">
        <v>4952</v>
      </c>
      <c r="E16" s="13">
        <v>2749</v>
      </c>
      <c r="F16" s="13">
        <v>150</v>
      </c>
      <c r="G16" s="13">
        <v>530</v>
      </c>
      <c r="H16" s="13">
        <v>31923</v>
      </c>
      <c r="I16" s="13">
        <v>50867</v>
      </c>
      <c r="J16" s="6">
        <v>225</v>
      </c>
      <c r="K16" s="6">
        <v>41</v>
      </c>
    </row>
    <row r="17" spans="1:11" x14ac:dyDescent="0.25">
      <c r="A17" s="7" t="s">
        <v>123</v>
      </c>
      <c r="B17" s="236">
        <v>71975</v>
      </c>
      <c r="C17" s="13">
        <v>22665</v>
      </c>
      <c r="D17" s="13">
        <v>2664</v>
      </c>
      <c r="E17" s="13">
        <v>2578</v>
      </c>
      <c r="F17" s="13" t="s">
        <v>171</v>
      </c>
      <c r="G17" s="13" t="s">
        <v>171</v>
      </c>
      <c r="H17" s="13">
        <v>17423</v>
      </c>
      <c r="I17" s="13">
        <v>48709</v>
      </c>
      <c r="J17" s="6" t="s">
        <v>171</v>
      </c>
      <c r="K17" s="6">
        <v>601</v>
      </c>
    </row>
    <row r="18" spans="1:11" x14ac:dyDescent="0.25">
      <c r="A18" s="12" t="s">
        <v>4</v>
      </c>
      <c r="B18" s="231">
        <v>306084</v>
      </c>
      <c r="C18" s="14">
        <v>137062</v>
      </c>
      <c r="D18" s="14">
        <v>24600</v>
      </c>
      <c r="E18" s="14">
        <v>10660</v>
      </c>
      <c r="F18" s="14">
        <v>150</v>
      </c>
      <c r="G18" s="14">
        <v>2893</v>
      </c>
      <c r="H18" s="14">
        <v>98759</v>
      </c>
      <c r="I18" s="14">
        <v>166530</v>
      </c>
      <c r="J18" s="6">
        <v>1484</v>
      </c>
      <c r="K18" s="6">
        <v>1008</v>
      </c>
    </row>
    <row r="19" spans="1:11" x14ac:dyDescent="0.25">
      <c r="A19" s="12" t="s">
        <v>5</v>
      </c>
      <c r="B19" s="231">
        <v>52298</v>
      </c>
      <c r="C19" s="14">
        <v>2771</v>
      </c>
      <c r="D19" s="14" t="s">
        <v>171</v>
      </c>
      <c r="E19" s="14" t="s">
        <v>171</v>
      </c>
      <c r="F19" s="14" t="s">
        <v>171</v>
      </c>
      <c r="G19" s="14" t="s">
        <v>171</v>
      </c>
      <c r="H19" s="14">
        <v>2771</v>
      </c>
      <c r="I19" s="14">
        <v>49518</v>
      </c>
      <c r="J19" s="6" t="s">
        <v>171</v>
      </c>
      <c r="K19" s="6">
        <v>9</v>
      </c>
    </row>
    <row r="20" spans="1:11" x14ac:dyDescent="0.25">
      <c r="A20" s="12" t="s">
        <v>6</v>
      </c>
      <c r="B20" s="236">
        <v>194507</v>
      </c>
      <c r="C20" s="13">
        <v>74844</v>
      </c>
      <c r="D20" s="13">
        <v>16152</v>
      </c>
      <c r="E20" s="13">
        <v>6385</v>
      </c>
      <c r="F20" s="13">
        <v>150</v>
      </c>
      <c r="G20" s="13">
        <v>1469</v>
      </c>
      <c r="H20" s="13">
        <v>50688</v>
      </c>
      <c r="I20" s="13">
        <v>119278</v>
      </c>
      <c r="J20" s="6">
        <v>205</v>
      </c>
      <c r="K20" s="6">
        <v>180</v>
      </c>
    </row>
    <row r="21" spans="1:11" x14ac:dyDescent="0.25">
      <c r="A21" s="12" t="s">
        <v>7</v>
      </c>
      <c r="B21" s="236">
        <v>163875</v>
      </c>
      <c r="C21" s="13">
        <v>64989</v>
      </c>
      <c r="D21" s="13">
        <v>8448</v>
      </c>
      <c r="E21" s="13">
        <v>4275</v>
      </c>
      <c r="F21" s="13" t="s">
        <v>171</v>
      </c>
      <c r="G21" s="13">
        <v>1424</v>
      </c>
      <c r="H21" s="13">
        <v>50842</v>
      </c>
      <c r="I21" s="13">
        <v>96770</v>
      </c>
      <c r="J21" s="6">
        <v>1279</v>
      </c>
      <c r="K21" s="6">
        <v>837</v>
      </c>
    </row>
    <row r="22" spans="1:11" x14ac:dyDescent="0.25">
      <c r="A22" s="12" t="s">
        <v>8</v>
      </c>
      <c r="B22" s="236">
        <v>29428</v>
      </c>
      <c r="C22" s="13">
        <v>16737</v>
      </c>
      <c r="D22" s="13">
        <v>4696</v>
      </c>
      <c r="E22" s="13">
        <v>1010</v>
      </c>
      <c r="F22" s="13">
        <v>150</v>
      </c>
      <c r="G22" s="13">
        <v>89</v>
      </c>
      <c r="H22" s="13">
        <v>10792</v>
      </c>
      <c r="I22" s="13">
        <v>12691</v>
      </c>
      <c r="J22" s="6" t="s">
        <v>171</v>
      </c>
      <c r="K22" s="6" t="s">
        <v>171</v>
      </c>
    </row>
    <row r="23" spans="1:11" x14ac:dyDescent="0.25">
      <c r="A23" s="12" t="s">
        <v>9</v>
      </c>
      <c r="B23" s="236">
        <v>28558</v>
      </c>
      <c r="C23" s="13">
        <v>6291</v>
      </c>
      <c r="D23" s="13">
        <v>1029</v>
      </c>
      <c r="E23" s="13" t="s">
        <v>171</v>
      </c>
      <c r="F23" s="13" t="s">
        <v>171</v>
      </c>
      <c r="G23" s="13" t="s">
        <v>171</v>
      </c>
      <c r="H23" s="13">
        <v>5262</v>
      </c>
      <c r="I23" s="13">
        <v>22267</v>
      </c>
      <c r="J23" s="6" t="s">
        <v>171</v>
      </c>
      <c r="K23" s="6" t="s">
        <v>171</v>
      </c>
    </row>
    <row r="24" spans="1:11" x14ac:dyDescent="0.25">
      <c r="A24" s="12" t="s">
        <v>10</v>
      </c>
      <c r="B24" s="236">
        <v>49318</v>
      </c>
      <c r="C24" s="13">
        <v>17048</v>
      </c>
      <c r="D24" s="13">
        <v>2693</v>
      </c>
      <c r="E24" s="13">
        <v>1239</v>
      </c>
      <c r="F24" s="13" t="s">
        <v>171</v>
      </c>
      <c r="G24" s="13">
        <v>199</v>
      </c>
      <c r="H24" s="13">
        <v>12917</v>
      </c>
      <c r="I24" s="13">
        <v>32082</v>
      </c>
      <c r="J24" s="6">
        <v>20</v>
      </c>
      <c r="K24" s="6">
        <v>168</v>
      </c>
    </row>
    <row r="25" spans="1:11" x14ac:dyDescent="0.25">
      <c r="A25" s="12" t="s">
        <v>11</v>
      </c>
      <c r="B25" s="236">
        <v>37762</v>
      </c>
      <c r="C25" s="13" t="s">
        <v>171</v>
      </c>
      <c r="D25" s="13" t="s">
        <v>171</v>
      </c>
      <c r="E25" s="13" t="s">
        <v>171</v>
      </c>
      <c r="F25" s="13" t="s">
        <v>171</v>
      </c>
      <c r="G25" s="13" t="s">
        <v>171</v>
      </c>
      <c r="H25" s="13" t="s">
        <v>171</v>
      </c>
      <c r="I25" s="13">
        <v>37762</v>
      </c>
      <c r="J25" s="6" t="s">
        <v>171</v>
      </c>
      <c r="K25" s="6" t="s">
        <v>171</v>
      </c>
    </row>
    <row r="26" spans="1:11" x14ac:dyDescent="0.25">
      <c r="A26" s="12" t="s">
        <v>12</v>
      </c>
      <c r="B26" s="236">
        <v>49441</v>
      </c>
      <c r="C26" s="13">
        <v>34768</v>
      </c>
      <c r="D26" s="13">
        <v>7734</v>
      </c>
      <c r="E26" s="13">
        <v>4136</v>
      </c>
      <c r="F26" s="13" t="s">
        <v>171</v>
      </c>
      <c r="G26" s="13">
        <v>1181</v>
      </c>
      <c r="H26" s="13">
        <v>21717</v>
      </c>
      <c r="I26" s="13">
        <v>14476</v>
      </c>
      <c r="J26" s="6">
        <v>185</v>
      </c>
      <c r="K26" s="6">
        <v>12</v>
      </c>
    </row>
    <row r="27" spans="1:11" x14ac:dyDescent="0.25">
      <c r="A27" s="12" t="s">
        <v>13</v>
      </c>
      <c r="B27" s="236">
        <v>44121</v>
      </c>
      <c r="C27" s="13">
        <v>18671</v>
      </c>
      <c r="D27" s="13">
        <v>3685</v>
      </c>
      <c r="E27" s="13">
        <v>586</v>
      </c>
      <c r="F27" s="13" t="s">
        <v>171</v>
      </c>
      <c r="G27" s="13">
        <v>1090</v>
      </c>
      <c r="H27" s="13">
        <v>13310</v>
      </c>
      <c r="I27" s="13">
        <v>24589</v>
      </c>
      <c r="J27" s="6">
        <v>769</v>
      </c>
      <c r="K27" s="6">
        <v>92</v>
      </c>
    </row>
    <row r="28" spans="1:11" x14ac:dyDescent="0.25">
      <c r="A28" s="12" t="s">
        <v>14</v>
      </c>
      <c r="B28" s="236">
        <v>27443</v>
      </c>
      <c r="C28" s="13">
        <v>10056</v>
      </c>
      <c r="D28" s="13">
        <v>1577</v>
      </c>
      <c r="E28" s="13">
        <v>231</v>
      </c>
      <c r="F28" s="13" t="s">
        <v>171</v>
      </c>
      <c r="G28" s="13">
        <v>334</v>
      </c>
      <c r="H28" s="13">
        <v>7914</v>
      </c>
      <c r="I28" s="13">
        <v>16932</v>
      </c>
      <c r="J28" s="6">
        <v>320</v>
      </c>
      <c r="K28" s="6">
        <v>135</v>
      </c>
    </row>
    <row r="29" spans="1:11" x14ac:dyDescent="0.25">
      <c r="A29" s="12" t="s">
        <v>15</v>
      </c>
      <c r="B29" s="236">
        <v>30198</v>
      </c>
      <c r="C29" s="13">
        <v>17206</v>
      </c>
      <c r="D29" s="13">
        <v>1328</v>
      </c>
      <c r="E29" s="13">
        <v>2600</v>
      </c>
      <c r="F29" s="13" t="s">
        <v>171</v>
      </c>
      <c r="G29" s="13" t="s">
        <v>171</v>
      </c>
      <c r="H29" s="13">
        <v>13278</v>
      </c>
      <c r="I29" s="13">
        <v>12911</v>
      </c>
      <c r="J29" s="6" t="s">
        <v>171</v>
      </c>
      <c r="K29" s="6">
        <v>81</v>
      </c>
    </row>
    <row r="30" spans="1:11" x14ac:dyDescent="0.25">
      <c r="A30" s="12" t="s">
        <v>16</v>
      </c>
      <c r="B30" s="236">
        <v>34297</v>
      </c>
      <c r="C30" s="13">
        <v>14781</v>
      </c>
      <c r="D30" s="13">
        <v>1458</v>
      </c>
      <c r="E30" s="13">
        <v>858</v>
      </c>
      <c r="F30" s="13" t="s">
        <v>171</v>
      </c>
      <c r="G30" s="13" t="s">
        <v>171</v>
      </c>
      <c r="H30" s="13">
        <v>12465</v>
      </c>
      <c r="I30" s="13">
        <v>18806</v>
      </c>
      <c r="J30" s="6">
        <v>190</v>
      </c>
      <c r="K30" s="6">
        <v>520</v>
      </c>
    </row>
    <row r="31" spans="1:11" ht="13.8" thickBot="1" x14ac:dyDescent="0.3">
      <c r="A31" s="198" t="s">
        <v>17</v>
      </c>
      <c r="B31" s="237">
        <v>27816</v>
      </c>
      <c r="C31" s="199">
        <v>4275</v>
      </c>
      <c r="D31" s="199">
        <v>400</v>
      </c>
      <c r="E31" s="199" t="s">
        <v>171</v>
      </c>
      <c r="F31" s="199" t="s">
        <v>171</v>
      </c>
      <c r="G31" s="199" t="s">
        <v>171</v>
      </c>
      <c r="H31" s="199">
        <v>3875</v>
      </c>
      <c r="I31" s="199">
        <v>23532</v>
      </c>
      <c r="J31" s="201" t="s">
        <v>171</v>
      </c>
      <c r="K31" s="201">
        <v>9</v>
      </c>
    </row>
    <row r="32" spans="1:11" x14ac:dyDescent="0.25">
      <c r="A32" s="202" t="s">
        <v>491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2"/>
    </row>
    <row r="33" spans="2:11" ht="13.8" x14ac:dyDescent="0.25">
      <c r="B33" s="26"/>
      <c r="C33" s="26"/>
      <c r="D33" s="26"/>
      <c r="E33" s="26"/>
      <c r="F33" s="26"/>
      <c r="G33" s="26"/>
      <c r="H33" s="26"/>
      <c r="I33" s="26"/>
      <c r="J33" s="26"/>
      <c r="K33" s="26"/>
    </row>
  </sheetData>
  <mergeCells count="3">
    <mergeCell ref="A1:K1"/>
    <mergeCell ref="J4:K4"/>
    <mergeCell ref="A32:K32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59999389629810485"/>
  </sheetPr>
  <dimension ref="A1:K32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4" customWidth="1"/>
    <col min="2" max="2" width="11" style="4" customWidth="1"/>
    <col min="3" max="3" width="9.33203125" style="4" bestFit="1" customWidth="1"/>
    <col min="4" max="4" width="8" style="4" bestFit="1" customWidth="1"/>
    <col min="5" max="5" width="5.109375" style="4" customWidth="1"/>
    <col min="6" max="6" width="6.6640625" style="4" customWidth="1"/>
    <col min="7" max="7" width="5.88671875" style="4" customWidth="1"/>
    <col min="8" max="8" width="9" style="4" customWidth="1"/>
    <col min="9" max="9" width="7.5546875" style="4" customWidth="1"/>
    <col min="10" max="10" width="6.109375" style="4" customWidth="1"/>
    <col min="11" max="11" width="8.44140625" style="4" customWidth="1"/>
    <col min="12" max="16384" width="11.44140625" style="4"/>
  </cols>
  <sheetData>
    <row r="1" spans="1:11" ht="18" customHeight="1" x14ac:dyDescent="0.25">
      <c r="A1" s="124" t="s">
        <v>426</v>
      </c>
      <c r="B1" s="124"/>
      <c r="C1" s="124"/>
      <c r="D1" s="124"/>
      <c r="E1" s="124"/>
      <c r="F1" s="124"/>
      <c r="G1" s="124"/>
      <c r="H1" s="124"/>
      <c r="I1" s="132"/>
      <c r="J1" s="132"/>
      <c r="K1" s="132"/>
    </row>
    <row r="2" spans="1:11" ht="18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8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3.8" thickBot="1" x14ac:dyDescent="0.3">
      <c r="A4" s="15"/>
      <c r="J4" s="125" t="s">
        <v>93</v>
      </c>
      <c r="K4" s="125"/>
    </row>
    <row r="5" spans="1:11" s="23" customFormat="1" ht="52.8" x14ac:dyDescent="0.25">
      <c r="A5" s="194"/>
      <c r="B5" s="239" t="s">
        <v>110</v>
      </c>
      <c r="C5" s="238" t="s">
        <v>18</v>
      </c>
      <c r="D5" s="238"/>
      <c r="E5" s="238"/>
      <c r="F5" s="238"/>
      <c r="G5" s="238"/>
      <c r="H5" s="238"/>
      <c r="I5" s="239" t="s">
        <v>136</v>
      </c>
      <c r="J5" s="239" t="s">
        <v>19</v>
      </c>
      <c r="K5" s="239" t="s">
        <v>20</v>
      </c>
    </row>
    <row r="6" spans="1:11" s="23" customFormat="1" ht="39.6" x14ac:dyDescent="0.25">
      <c r="A6" s="204"/>
      <c r="B6" s="204"/>
      <c r="C6" s="204"/>
      <c r="D6" s="204" t="s">
        <v>21</v>
      </c>
      <c r="E6" s="204" t="s">
        <v>22</v>
      </c>
      <c r="F6" s="204" t="s">
        <v>135</v>
      </c>
      <c r="G6" s="204" t="s">
        <v>81</v>
      </c>
      <c r="H6" s="204" t="s">
        <v>23</v>
      </c>
      <c r="I6" s="204"/>
      <c r="J6" s="204"/>
      <c r="K6" s="204"/>
    </row>
    <row r="7" spans="1:11" x14ac:dyDescent="0.25">
      <c r="A7" s="12" t="s">
        <v>3</v>
      </c>
      <c r="B7" s="13">
        <v>95</v>
      </c>
      <c r="C7" s="13">
        <v>73</v>
      </c>
      <c r="D7" s="13">
        <v>48</v>
      </c>
      <c r="E7" s="13">
        <v>30</v>
      </c>
      <c r="F7" s="13">
        <v>1</v>
      </c>
      <c r="G7" s="13">
        <v>8</v>
      </c>
      <c r="H7" s="13">
        <v>73</v>
      </c>
      <c r="I7" s="13">
        <v>95</v>
      </c>
      <c r="J7" s="13">
        <v>8</v>
      </c>
      <c r="K7" s="6">
        <v>19</v>
      </c>
    </row>
    <row r="8" spans="1:11" x14ac:dyDescent="0.25">
      <c r="A8" s="10" t="s">
        <v>134</v>
      </c>
      <c r="B8" s="13">
        <v>3</v>
      </c>
      <c r="C8" s="13" t="s">
        <v>171</v>
      </c>
      <c r="D8" s="13" t="s">
        <v>171</v>
      </c>
      <c r="E8" s="13" t="s">
        <v>171</v>
      </c>
      <c r="F8" s="13" t="s">
        <v>171</v>
      </c>
      <c r="G8" s="13" t="s">
        <v>171</v>
      </c>
      <c r="H8" s="13" t="s">
        <v>171</v>
      </c>
      <c r="I8" s="13">
        <v>3</v>
      </c>
      <c r="J8" s="13">
        <v>2</v>
      </c>
      <c r="K8" s="6" t="s">
        <v>171</v>
      </c>
    </row>
    <row r="9" spans="1:11" x14ac:dyDescent="0.25">
      <c r="A9" s="10" t="s">
        <v>115</v>
      </c>
      <c r="B9" s="13">
        <v>6</v>
      </c>
      <c r="C9" s="13">
        <v>3</v>
      </c>
      <c r="D9" s="13" t="s">
        <v>171</v>
      </c>
      <c r="E9" s="13" t="s">
        <v>171</v>
      </c>
      <c r="F9" s="13" t="s">
        <v>171</v>
      </c>
      <c r="G9" s="13" t="s">
        <v>171</v>
      </c>
      <c r="H9" s="13">
        <v>3</v>
      </c>
      <c r="I9" s="13">
        <v>6</v>
      </c>
      <c r="J9" s="13">
        <v>1</v>
      </c>
      <c r="K9" s="6" t="s">
        <v>171</v>
      </c>
    </row>
    <row r="10" spans="1:11" x14ac:dyDescent="0.25">
      <c r="A10" s="10" t="s">
        <v>116</v>
      </c>
      <c r="B10" s="13">
        <v>5</v>
      </c>
      <c r="C10" s="13">
        <v>2</v>
      </c>
      <c r="D10" s="13">
        <v>2</v>
      </c>
      <c r="E10" s="13">
        <v>1</v>
      </c>
      <c r="F10" s="13" t="s">
        <v>171</v>
      </c>
      <c r="G10" s="13">
        <v>1</v>
      </c>
      <c r="H10" s="13">
        <v>2</v>
      </c>
      <c r="I10" s="13">
        <v>5</v>
      </c>
      <c r="J10" s="13" t="s">
        <v>171</v>
      </c>
      <c r="K10" s="6">
        <v>1</v>
      </c>
    </row>
    <row r="11" spans="1:11" x14ac:dyDescent="0.25">
      <c r="A11" s="7" t="s">
        <v>117</v>
      </c>
      <c r="B11" s="13">
        <v>3</v>
      </c>
      <c r="C11" s="13">
        <v>2</v>
      </c>
      <c r="D11" s="13" t="s">
        <v>171</v>
      </c>
      <c r="E11" s="13" t="s">
        <v>171</v>
      </c>
      <c r="F11" s="13" t="s">
        <v>171</v>
      </c>
      <c r="G11" s="13" t="s">
        <v>171</v>
      </c>
      <c r="H11" s="13">
        <v>2</v>
      </c>
      <c r="I11" s="13">
        <v>3</v>
      </c>
      <c r="J11" s="13" t="s">
        <v>171</v>
      </c>
      <c r="K11" s="6">
        <v>1</v>
      </c>
    </row>
    <row r="12" spans="1:11" x14ac:dyDescent="0.25">
      <c r="A12" s="7" t="s">
        <v>118</v>
      </c>
      <c r="B12" s="13">
        <v>9</v>
      </c>
      <c r="C12" s="13">
        <v>9</v>
      </c>
      <c r="D12" s="13">
        <v>5</v>
      </c>
      <c r="E12" s="13">
        <v>2</v>
      </c>
      <c r="F12" s="13" t="s">
        <v>171</v>
      </c>
      <c r="G12" s="13">
        <v>1</v>
      </c>
      <c r="H12" s="13">
        <v>9</v>
      </c>
      <c r="I12" s="13">
        <v>9</v>
      </c>
      <c r="J12" s="13">
        <v>1</v>
      </c>
      <c r="K12" s="6" t="s">
        <v>171</v>
      </c>
    </row>
    <row r="13" spans="1:11" x14ac:dyDescent="0.25">
      <c r="A13" s="7" t="s">
        <v>119</v>
      </c>
      <c r="B13" s="13">
        <v>11</v>
      </c>
      <c r="C13" s="13">
        <v>7</v>
      </c>
      <c r="D13" s="13">
        <v>4</v>
      </c>
      <c r="E13" s="13">
        <v>2</v>
      </c>
      <c r="F13" s="13" t="s">
        <v>171</v>
      </c>
      <c r="G13" s="13">
        <v>1</v>
      </c>
      <c r="H13" s="13">
        <v>7</v>
      </c>
      <c r="I13" s="13">
        <v>11</v>
      </c>
      <c r="J13" s="13" t="s">
        <v>171</v>
      </c>
      <c r="K13" s="6">
        <v>1</v>
      </c>
    </row>
    <row r="14" spans="1:11" x14ac:dyDescent="0.25">
      <c r="A14" s="7" t="s">
        <v>120</v>
      </c>
      <c r="B14" s="13">
        <v>20</v>
      </c>
      <c r="C14" s="13">
        <v>15</v>
      </c>
      <c r="D14" s="13">
        <v>12</v>
      </c>
      <c r="E14" s="13">
        <v>7</v>
      </c>
      <c r="F14" s="13" t="s">
        <v>171</v>
      </c>
      <c r="G14" s="13">
        <v>1</v>
      </c>
      <c r="H14" s="13">
        <v>15</v>
      </c>
      <c r="I14" s="13">
        <v>20</v>
      </c>
      <c r="J14" s="13">
        <v>1</v>
      </c>
      <c r="K14" s="6">
        <v>6</v>
      </c>
    </row>
    <row r="15" spans="1:11" x14ac:dyDescent="0.25">
      <c r="A15" s="7" t="s">
        <v>121</v>
      </c>
      <c r="B15" s="13">
        <v>14</v>
      </c>
      <c r="C15" s="13">
        <v>13</v>
      </c>
      <c r="D15" s="13">
        <v>10</v>
      </c>
      <c r="E15" s="13">
        <v>6</v>
      </c>
      <c r="F15" s="13" t="s">
        <v>171</v>
      </c>
      <c r="G15" s="13">
        <v>2</v>
      </c>
      <c r="H15" s="13">
        <v>13</v>
      </c>
      <c r="I15" s="13">
        <v>14</v>
      </c>
      <c r="J15" s="13">
        <v>1</v>
      </c>
      <c r="K15" s="6">
        <v>5</v>
      </c>
    </row>
    <row r="16" spans="1:11" x14ac:dyDescent="0.25">
      <c r="A16" s="7" t="s">
        <v>122</v>
      </c>
      <c r="B16" s="13">
        <v>16</v>
      </c>
      <c r="C16" s="13">
        <v>15</v>
      </c>
      <c r="D16" s="13">
        <v>10</v>
      </c>
      <c r="E16" s="13">
        <v>8</v>
      </c>
      <c r="F16" s="13">
        <v>1</v>
      </c>
      <c r="G16" s="13">
        <v>2</v>
      </c>
      <c r="H16" s="13">
        <v>15</v>
      </c>
      <c r="I16" s="13">
        <v>16</v>
      </c>
      <c r="J16" s="13">
        <v>2</v>
      </c>
      <c r="K16" s="6">
        <v>2</v>
      </c>
    </row>
    <row r="17" spans="1:11" x14ac:dyDescent="0.25">
      <c r="A17" s="7" t="s">
        <v>123</v>
      </c>
      <c r="B17" s="13">
        <v>8</v>
      </c>
      <c r="C17" s="13">
        <v>7</v>
      </c>
      <c r="D17" s="13">
        <v>5</v>
      </c>
      <c r="E17" s="13">
        <v>4</v>
      </c>
      <c r="F17" s="13" t="s">
        <v>171</v>
      </c>
      <c r="G17" s="13" t="s">
        <v>171</v>
      </c>
      <c r="H17" s="13">
        <v>7</v>
      </c>
      <c r="I17" s="13">
        <v>8</v>
      </c>
      <c r="J17" s="13" t="s">
        <v>171</v>
      </c>
      <c r="K17" s="6">
        <v>3</v>
      </c>
    </row>
    <row r="18" spans="1:11" x14ac:dyDescent="0.25">
      <c r="A18" s="12" t="s">
        <v>4</v>
      </c>
      <c r="B18" s="14">
        <v>75</v>
      </c>
      <c r="C18" s="14">
        <v>69</v>
      </c>
      <c r="D18" s="14">
        <v>48</v>
      </c>
      <c r="E18" s="14">
        <v>30</v>
      </c>
      <c r="F18" s="14">
        <v>1</v>
      </c>
      <c r="G18" s="14">
        <v>8</v>
      </c>
      <c r="H18" s="14">
        <v>69</v>
      </c>
      <c r="I18" s="14">
        <v>75</v>
      </c>
      <c r="J18" s="14">
        <v>8</v>
      </c>
      <c r="K18" s="6">
        <v>18</v>
      </c>
    </row>
    <row r="19" spans="1:11" x14ac:dyDescent="0.25">
      <c r="A19" s="12" t="s">
        <v>5</v>
      </c>
      <c r="B19" s="14">
        <v>20</v>
      </c>
      <c r="C19" s="14">
        <v>4</v>
      </c>
      <c r="D19" s="14" t="s">
        <v>171</v>
      </c>
      <c r="E19" s="14" t="s">
        <v>171</v>
      </c>
      <c r="F19" s="14" t="s">
        <v>171</v>
      </c>
      <c r="G19" s="14" t="s">
        <v>171</v>
      </c>
      <c r="H19" s="14">
        <v>4</v>
      </c>
      <c r="I19" s="14">
        <v>20</v>
      </c>
      <c r="J19" s="14" t="s">
        <v>171</v>
      </c>
      <c r="K19" s="6">
        <v>1</v>
      </c>
    </row>
    <row r="20" spans="1:11" x14ac:dyDescent="0.25">
      <c r="A20" s="12" t="s">
        <v>6</v>
      </c>
      <c r="B20" s="13">
        <v>59</v>
      </c>
      <c r="C20" s="13">
        <v>40</v>
      </c>
      <c r="D20" s="13">
        <v>28</v>
      </c>
      <c r="E20" s="13">
        <v>19</v>
      </c>
      <c r="F20" s="13">
        <v>1</v>
      </c>
      <c r="G20" s="13">
        <v>4</v>
      </c>
      <c r="H20" s="13">
        <v>40</v>
      </c>
      <c r="I20" s="13">
        <v>59</v>
      </c>
      <c r="J20" s="13">
        <v>2</v>
      </c>
      <c r="K20" s="6">
        <v>8</v>
      </c>
    </row>
    <row r="21" spans="1:11" x14ac:dyDescent="0.25">
      <c r="A21" s="12" t="s">
        <v>7</v>
      </c>
      <c r="B21" s="13">
        <v>36</v>
      </c>
      <c r="C21" s="13">
        <v>33</v>
      </c>
      <c r="D21" s="13">
        <v>20</v>
      </c>
      <c r="E21" s="13">
        <v>11</v>
      </c>
      <c r="F21" s="13" t="s">
        <v>171</v>
      </c>
      <c r="G21" s="13">
        <v>4</v>
      </c>
      <c r="H21" s="13">
        <v>33</v>
      </c>
      <c r="I21" s="13">
        <v>36</v>
      </c>
      <c r="J21" s="13">
        <v>6</v>
      </c>
      <c r="K21" s="6">
        <v>11</v>
      </c>
    </row>
    <row r="22" spans="1:11" x14ac:dyDescent="0.25">
      <c r="A22" s="12" t="s">
        <v>8</v>
      </c>
      <c r="B22" s="13">
        <v>10</v>
      </c>
      <c r="C22" s="13">
        <v>10</v>
      </c>
      <c r="D22" s="13">
        <v>6</v>
      </c>
      <c r="E22" s="13">
        <v>3</v>
      </c>
      <c r="F22" s="13">
        <v>1</v>
      </c>
      <c r="G22" s="13">
        <v>2</v>
      </c>
      <c r="H22" s="13">
        <v>10</v>
      </c>
      <c r="I22" s="13">
        <v>10</v>
      </c>
      <c r="J22" s="13" t="s">
        <v>171</v>
      </c>
      <c r="K22" s="6" t="s">
        <v>171</v>
      </c>
    </row>
    <row r="23" spans="1:11" x14ac:dyDescent="0.25">
      <c r="A23" s="12" t="s">
        <v>9</v>
      </c>
      <c r="B23" s="13">
        <v>6</v>
      </c>
      <c r="C23" s="13">
        <v>5</v>
      </c>
      <c r="D23" s="13">
        <v>3</v>
      </c>
      <c r="E23" s="13" t="s">
        <v>171</v>
      </c>
      <c r="F23" s="13" t="s">
        <v>171</v>
      </c>
      <c r="G23" s="13" t="s">
        <v>171</v>
      </c>
      <c r="H23" s="13">
        <v>5</v>
      </c>
      <c r="I23" s="13">
        <v>6</v>
      </c>
      <c r="J23" s="13" t="s">
        <v>171</v>
      </c>
      <c r="K23" s="6" t="s">
        <v>171</v>
      </c>
    </row>
    <row r="24" spans="1:11" x14ac:dyDescent="0.25">
      <c r="A24" s="12" t="s">
        <v>10</v>
      </c>
      <c r="B24" s="13">
        <v>15</v>
      </c>
      <c r="C24" s="13">
        <v>14</v>
      </c>
      <c r="D24" s="13">
        <v>9</v>
      </c>
      <c r="E24" s="13">
        <v>7</v>
      </c>
      <c r="F24" s="13" t="s">
        <v>171</v>
      </c>
      <c r="G24" s="13">
        <v>1</v>
      </c>
      <c r="H24" s="13">
        <v>14</v>
      </c>
      <c r="I24" s="13">
        <v>15</v>
      </c>
      <c r="J24" s="13">
        <v>1</v>
      </c>
      <c r="K24" s="6">
        <v>6</v>
      </c>
    </row>
    <row r="25" spans="1:11" x14ac:dyDescent="0.25">
      <c r="A25" s="12" t="s">
        <v>11</v>
      </c>
      <c r="B25" s="13">
        <v>16</v>
      </c>
      <c r="C25" s="13" t="s">
        <v>171</v>
      </c>
      <c r="D25" s="13" t="s">
        <v>171</v>
      </c>
      <c r="E25" s="13" t="s">
        <v>171</v>
      </c>
      <c r="F25" s="13" t="s">
        <v>171</v>
      </c>
      <c r="G25" s="13" t="s">
        <v>171</v>
      </c>
      <c r="H25" s="13" t="s">
        <v>171</v>
      </c>
      <c r="I25" s="13">
        <v>16</v>
      </c>
      <c r="J25" s="13" t="s">
        <v>171</v>
      </c>
      <c r="K25" s="6" t="s">
        <v>171</v>
      </c>
    </row>
    <row r="26" spans="1:11" x14ac:dyDescent="0.25">
      <c r="A26" s="12" t="s">
        <v>12</v>
      </c>
      <c r="B26" s="13">
        <v>12</v>
      </c>
      <c r="C26" s="13">
        <v>11</v>
      </c>
      <c r="D26" s="13">
        <v>10</v>
      </c>
      <c r="E26" s="13">
        <v>9</v>
      </c>
      <c r="F26" s="13" t="s">
        <v>171</v>
      </c>
      <c r="G26" s="13">
        <v>1</v>
      </c>
      <c r="H26" s="13">
        <v>11</v>
      </c>
      <c r="I26" s="13">
        <v>12</v>
      </c>
      <c r="J26" s="13">
        <v>1</v>
      </c>
      <c r="K26" s="6">
        <v>2</v>
      </c>
    </row>
    <row r="27" spans="1:11" x14ac:dyDescent="0.25">
      <c r="A27" s="12" t="s">
        <v>13</v>
      </c>
      <c r="B27" s="13">
        <v>14</v>
      </c>
      <c r="C27" s="13">
        <v>12</v>
      </c>
      <c r="D27" s="13">
        <v>8</v>
      </c>
      <c r="E27" s="13">
        <v>3</v>
      </c>
      <c r="F27" s="13" t="s">
        <v>171</v>
      </c>
      <c r="G27" s="13">
        <v>2</v>
      </c>
      <c r="H27" s="13">
        <v>12</v>
      </c>
      <c r="I27" s="13">
        <v>14</v>
      </c>
      <c r="J27" s="13">
        <v>3</v>
      </c>
      <c r="K27" s="6">
        <v>3</v>
      </c>
    </row>
    <row r="28" spans="1:11" x14ac:dyDescent="0.25">
      <c r="A28" s="12" t="s">
        <v>14</v>
      </c>
      <c r="B28" s="13">
        <v>7</v>
      </c>
      <c r="C28" s="13">
        <v>6</v>
      </c>
      <c r="D28" s="13">
        <v>5</v>
      </c>
      <c r="E28" s="13">
        <v>2</v>
      </c>
      <c r="F28" s="13" t="s">
        <v>171</v>
      </c>
      <c r="G28" s="13">
        <v>2</v>
      </c>
      <c r="H28" s="13">
        <v>6</v>
      </c>
      <c r="I28" s="13">
        <v>7</v>
      </c>
      <c r="J28" s="13">
        <v>2</v>
      </c>
      <c r="K28" s="6">
        <v>4</v>
      </c>
    </row>
    <row r="29" spans="1:11" x14ac:dyDescent="0.25">
      <c r="A29" s="12" t="s">
        <v>15</v>
      </c>
      <c r="B29" s="13">
        <v>4</v>
      </c>
      <c r="C29" s="13">
        <v>4</v>
      </c>
      <c r="D29" s="13">
        <v>3</v>
      </c>
      <c r="E29" s="13">
        <v>3</v>
      </c>
      <c r="F29" s="13" t="s">
        <v>171</v>
      </c>
      <c r="G29" s="13" t="s">
        <v>171</v>
      </c>
      <c r="H29" s="13">
        <v>4</v>
      </c>
      <c r="I29" s="13">
        <v>4</v>
      </c>
      <c r="J29" s="13" t="s">
        <v>171</v>
      </c>
      <c r="K29" s="6">
        <v>2</v>
      </c>
    </row>
    <row r="30" spans="1:11" x14ac:dyDescent="0.25">
      <c r="A30" s="12" t="s">
        <v>16</v>
      </c>
      <c r="B30" s="13">
        <v>6</v>
      </c>
      <c r="C30" s="13">
        <v>6</v>
      </c>
      <c r="D30" s="13">
        <v>3</v>
      </c>
      <c r="E30" s="13">
        <v>3</v>
      </c>
      <c r="F30" s="13" t="s">
        <v>171</v>
      </c>
      <c r="G30" s="13" t="s">
        <v>171</v>
      </c>
      <c r="H30" s="13">
        <v>6</v>
      </c>
      <c r="I30" s="13">
        <v>6</v>
      </c>
      <c r="J30" s="13">
        <v>1</v>
      </c>
      <c r="K30" s="6">
        <v>1</v>
      </c>
    </row>
    <row r="31" spans="1:11" ht="13.8" thickBot="1" x14ac:dyDescent="0.3">
      <c r="A31" s="198" t="s">
        <v>17</v>
      </c>
      <c r="B31" s="199">
        <v>5</v>
      </c>
      <c r="C31" s="199">
        <v>5</v>
      </c>
      <c r="D31" s="199">
        <v>1</v>
      </c>
      <c r="E31" s="199" t="s">
        <v>171</v>
      </c>
      <c r="F31" s="199" t="s">
        <v>171</v>
      </c>
      <c r="G31" s="199" t="s">
        <v>171</v>
      </c>
      <c r="H31" s="199">
        <v>5</v>
      </c>
      <c r="I31" s="199">
        <v>5</v>
      </c>
      <c r="J31" s="199" t="s">
        <v>171</v>
      </c>
      <c r="K31" s="201">
        <v>1</v>
      </c>
    </row>
    <row r="32" spans="1:11" x14ac:dyDescent="0.25">
      <c r="A32" s="202" t="s">
        <v>491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2"/>
    </row>
  </sheetData>
  <mergeCells count="3">
    <mergeCell ref="A1:K1"/>
    <mergeCell ref="J4:K4"/>
    <mergeCell ref="A32:K32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</sheetPr>
  <dimension ref="A1:K36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4" customWidth="1"/>
    <col min="2" max="2" width="8.44140625" style="4" bestFit="1" customWidth="1"/>
    <col min="3" max="3" width="6.109375" style="4" customWidth="1"/>
    <col min="4" max="4" width="7.5546875" style="4" bestFit="1" customWidth="1"/>
    <col min="5" max="5" width="11" style="4" bestFit="1" customWidth="1"/>
    <col min="6" max="6" width="7" style="4" customWidth="1"/>
    <col min="7" max="7" width="6.6640625" style="4" bestFit="1" customWidth="1"/>
    <col min="8" max="8" width="7.5546875" style="4" bestFit="1" customWidth="1"/>
    <col min="9" max="9" width="6.6640625" style="4" customWidth="1"/>
    <col min="10" max="10" width="8" style="4" customWidth="1"/>
    <col min="11" max="11" width="23.6640625" style="4" customWidth="1"/>
    <col min="12" max="16384" width="11.44140625" style="4"/>
  </cols>
  <sheetData>
    <row r="1" spans="1:11" ht="18" customHeight="1" x14ac:dyDescent="0.25">
      <c r="A1" s="124" t="s">
        <v>427</v>
      </c>
      <c r="B1" s="124"/>
      <c r="C1" s="124"/>
      <c r="D1" s="124"/>
      <c r="E1" s="124"/>
      <c r="F1" s="124"/>
      <c r="G1" s="124"/>
      <c r="H1" s="124"/>
      <c r="I1" s="132"/>
      <c r="J1" s="132"/>
      <c r="K1" s="132"/>
    </row>
    <row r="2" spans="1:11" ht="18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8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3.8" thickBot="1" x14ac:dyDescent="0.3">
      <c r="A4" s="15"/>
      <c r="I4" s="125" t="s">
        <v>94</v>
      </c>
      <c r="J4" s="125"/>
      <c r="K4" s="125"/>
    </row>
    <row r="5" spans="1:11" s="23" customFormat="1" ht="26.4" x14ac:dyDescent="0.25">
      <c r="A5" s="194"/>
      <c r="B5" s="241" t="s">
        <v>21</v>
      </c>
      <c r="C5" s="194"/>
      <c r="D5" s="194"/>
      <c r="E5" s="194"/>
      <c r="F5" s="194"/>
      <c r="G5" s="194"/>
      <c r="H5" s="194"/>
      <c r="I5" s="194"/>
      <c r="J5" s="194"/>
      <c r="K5" s="194"/>
    </row>
    <row r="6" spans="1:11" s="23" customFormat="1" x14ac:dyDescent="0.25">
      <c r="A6" s="22"/>
      <c r="B6" s="243"/>
      <c r="C6" s="126" t="s">
        <v>24</v>
      </c>
      <c r="D6" s="126"/>
      <c r="E6" s="126"/>
      <c r="F6" s="126" t="s">
        <v>25</v>
      </c>
      <c r="G6" s="126"/>
      <c r="H6" s="126"/>
      <c r="I6" s="126"/>
      <c r="J6" s="126"/>
      <c r="K6" s="126"/>
    </row>
    <row r="7" spans="1:11" s="23" customFormat="1" ht="26.4" x14ac:dyDescent="0.25">
      <c r="A7" s="204"/>
      <c r="B7" s="242"/>
      <c r="C7" s="204"/>
      <c r="D7" s="204" t="s">
        <v>26</v>
      </c>
      <c r="E7" s="204" t="s">
        <v>27</v>
      </c>
      <c r="F7" s="204"/>
      <c r="G7" s="204" t="s">
        <v>28</v>
      </c>
      <c r="H7" s="204" t="s">
        <v>29</v>
      </c>
      <c r="I7" s="205" t="s">
        <v>108</v>
      </c>
      <c r="J7" s="204" t="s">
        <v>30</v>
      </c>
      <c r="K7" s="204" t="s">
        <v>457</v>
      </c>
    </row>
    <row r="8" spans="1:11" x14ac:dyDescent="0.25">
      <c r="A8" s="12" t="s">
        <v>3</v>
      </c>
      <c r="B8" s="236">
        <v>24600</v>
      </c>
      <c r="C8" s="13">
        <v>12753</v>
      </c>
      <c r="D8" s="13">
        <v>12150</v>
      </c>
      <c r="E8" s="13">
        <v>603</v>
      </c>
      <c r="F8" s="13">
        <v>11847</v>
      </c>
      <c r="G8" s="13">
        <v>4338</v>
      </c>
      <c r="H8" s="13">
        <v>435</v>
      </c>
      <c r="I8" s="13">
        <v>1731</v>
      </c>
      <c r="J8" s="13">
        <v>4088</v>
      </c>
      <c r="K8" s="13">
        <v>1255</v>
      </c>
    </row>
    <row r="9" spans="1:11" x14ac:dyDescent="0.25">
      <c r="A9" s="10" t="s">
        <v>134</v>
      </c>
      <c r="B9" s="236" t="s">
        <v>171</v>
      </c>
      <c r="C9" s="13" t="s">
        <v>171</v>
      </c>
      <c r="D9" s="13" t="s">
        <v>171</v>
      </c>
      <c r="E9" s="13" t="s">
        <v>171</v>
      </c>
      <c r="F9" s="13" t="s">
        <v>171</v>
      </c>
      <c r="G9" s="13" t="s">
        <v>171</v>
      </c>
      <c r="H9" s="13" t="s">
        <v>171</v>
      </c>
      <c r="I9" s="13" t="s">
        <v>171</v>
      </c>
      <c r="J9" s="13" t="s">
        <v>171</v>
      </c>
      <c r="K9" s="13" t="s">
        <v>171</v>
      </c>
    </row>
    <row r="10" spans="1:11" x14ac:dyDescent="0.25">
      <c r="A10" s="10" t="s">
        <v>115</v>
      </c>
      <c r="B10" s="236" t="s">
        <v>171</v>
      </c>
      <c r="C10" s="13" t="s">
        <v>171</v>
      </c>
      <c r="D10" s="13" t="s">
        <v>171</v>
      </c>
      <c r="E10" s="13" t="s">
        <v>171</v>
      </c>
      <c r="F10" s="13" t="s">
        <v>171</v>
      </c>
      <c r="G10" s="13" t="s">
        <v>171</v>
      </c>
      <c r="H10" s="13" t="s">
        <v>171</v>
      </c>
      <c r="I10" s="13" t="s">
        <v>171</v>
      </c>
      <c r="J10" s="13" t="s">
        <v>171</v>
      </c>
      <c r="K10" s="13" t="s">
        <v>171</v>
      </c>
    </row>
    <row r="11" spans="1:11" x14ac:dyDescent="0.25">
      <c r="A11" s="10" t="s">
        <v>116</v>
      </c>
      <c r="B11" s="236">
        <v>77</v>
      </c>
      <c r="C11" s="13">
        <v>76</v>
      </c>
      <c r="D11" s="13">
        <v>74</v>
      </c>
      <c r="E11" s="13">
        <v>2</v>
      </c>
      <c r="F11" s="13">
        <v>1</v>
      </c>
      <c r="G11" s="13" t="s">
        <v>171</v>
      </c>
      <c r="H11" s="13" t="s">
        <v>171</v>
      </c>
      <c r="I11" s="13" t="s">
        <v>171</v>
      </c>
      <c r="J11" s="13">
        <v>1</v>
      </c>
      <c r="K11" s="13" t="s">
        <v>171</v>
      </c>
    </row>
    <row r="12" spans="1:11" x14ac:dyDescent="0.25">
      <c r="A12" s="7" t="s">
        <v>117</v>
      </c>
      <c r="B12" s="236" t="s">
        <v>171</v>
      </c>
      <c r="C12" s="13" t="s">
        <v>171</v>
      </c>
      <c r="D12" s="13" t="s">
        <v>171</v>
      </c>
      <c r="E12" s="13" t="s">
        <v>171</v>
      </c>
      <c r="F12" s="13" t="s">
        <v>171</v>
      </c>
      <c r="G12" s="13" t="s">
        <v>171</v>
      </c>
      <c r="H12" s="13" t="s">
        <v>171</v>
      </c>
      <c r="I12" s="13" t="s">
        <v>171</v>
      </c>
      <c r="J12" s="13" t="s">
        <v>171</v>
      </c>
      <c r="K12" s="13" t="s">
        <v>171</v>
      </c>
    </row>
    <row r="13" spans="1:11" x14ac:dyDescent="0.25">
      <c r="A13" s="7" t="s">
        <v>118</v>
      </c>
      <c r="B13" s="236">
        <v>1644</v>
      </c>
      <c r="C13" s="13">
        <v>633</v>
      </c>
      <c r="D13" s="13">
        <v>633</v>
      </c>
      <c r="E13" s="13" t="s">
        <v>171</v>
      </c>
      <c r="F13" s="13">
        <v>1011</v>
      </c>
      <c r="G13" s="13">
        <v>306</v>
      </c>
      <c r="H13" s="13" t="s">
        <v>171</v>
      </c>
      <c r="I13" s="13">
        <v>320</v>
      </c>
      <c r="J13" s="13">
        <v>385</v>
      </c>
      <c r="K13" s="13" t="s">
        <v>171</v>
      </c>
    </row>
    <row r="14" spans="1:11" x14ac:dyDescent="0.25">
      <c r="A14" s="7" t="s">
        <v>119</v>
      </c>
      <c r="B14" s="236">
        <v>1438</v>
      </c>
      <c r="C14" s="13">
        <v>978</v>
      </c>
      <c r="D14" s="13">
        <v>978</v>
      </c>
      <c r="E14" s="13" t="s">
        <v>171</v>
      </c>
      <c r="F14" s="13">
        <v>460</v>
      </c>
      <c r="G14" s="13">
        <v>210</v>
      </c>
      <c r="H14" s="13" t="s">
        <v>171</v>
      </c>
      <c r="I14" s="13" t="s">
        <v>171</v>
      </c>
      <c r="J14" s="13">
        <v>250</v>
      </c>
      <c r="K14" s="13" t="s">
        <v>171</v>
      </c>
    </row>
    <row r="15" spans="1:11" x14ac:dyDescent="0.25">
      <c r="A15" s="7" t="s">
        <v>120</v>
      </c>
      <c r="B15" s="236">
        <v>8058</v>
      </c>
      <c r="C15" s="13">
        <v>4141</v>
      </c>
      <c r="D15" s="13">
        <v>3750</v>
      </c>
      <c r="E15" s="13">
        <v>391</v>
      </c>
      <c r="F15" s="13">
        <v>3917</v>
      </c>
      <c r="G15" s="13">
        <v>1409</v>
      </c>
      <c r="H15" s="13">
        <v>435</v>
      </c>
      <c r="I15" s="13">
        <v>548</v>
      </c>
      <c r="J15" s="13">
        <v>760</v>
      </c>
      <c r="K15" s="13">
        <v>765</v>
      </c>
    </row>
    <row r="16" spans="1:11" x14ac:dyDescent="0.25">
      <c r="A16" s="7" t="s">
        <v>121</v>
      </c>
      <c r="B16" s="236">
        <v>5767</v>
      </c>
      <c r="C16" s="13">
        <v>2943</v>
      </c>
      <c r="D16" s="13">
        <v>2733</v>
      </c>
      <c r="E16" s="13">
        <v>210</v>
      </c>
      <c r="F16" s="13">
        <v>2824</v>
      </c>
      <c r="G16" s="13">
        <v>801</v>
      </c>
      <c r="H16" s="13" t="s">
        <v>171</v>
      </c>
      <c r="I16" s="13">
        <v>131</v>
      </c>
      <c r="J16" s="13">
        <v>1642</v>
      </c>
      <c r="K16" s="13">
        <v>250</v>
      </c>
    </row>
    <row r="17" spans="1:11" x14ac:dyDescent="0.25">
      <c r="A17" s="7" t="s">
        <v>122</v>
      </c>
      <c r="B17" s="236">
        <v>4952</v>
      </c>
      <c r="C17" s="13">
        <v>2560</v>
      </c>
      <c r="D17" s="13">
        <v>2560</v>
      </c>
      <c r="E17" s="13" t="s">
        <v>171</v>
      </c>
      <c r="F17" s="13">
        <v>2392</v>
      </c>
      <c r="G17" s="13">
        <v>1494</v>
      </c>
      <c r="H17" s="13" t="s">
        <v>171</v>
      </c>
      <c r="I17" s="13" t="s">
        <v>171</v>
      </c>
      <c r="J17" s="13">
        <v>658</v>
      </c>
      <c r="K17" s="13">
        <v>240</v>
      </c>
    </row>
    <row r="18" spans="1:11" x14ac:dyDescent="0.25">
      <c r="A18" s="7" t="s">
        <v>123</v>
      </c>
      <c r="B18" s="236">
        <v>2664</v>
      </c>
      <c r="C18" s="13">
        <v>1422</v>
      </c>
      <c r="D18" s="13">
        <v>1422</v>
      </c>
      <c r="E18" s="13" t="s">
        <v>171</v>
      </c>
      <c r="F18" s="13">
        <v>1242</v>
      </c>
      <c r="G18" s="13">
        <v>118</v>
      </c>
      <c r="H18" s="13" t="s">
        <v>171</v>
      </c>
      <c r="I18" s="13">
        <v>732</v>
      </c>
      <c r="J18" s="13">
        <v>392</v>
      </c>
      <c r="K18" s="13" t="s">
        <v>171</v>
      </c>
    </row>
    <row r="19" spans="1:11" x14ac:dyDescent="0.25">
      <c r="A19" s="12" t="s">
        <v>4</v>
      </c>
      <c r="B19" s="236">
        <v>24600</v>
      </c>
      <c r="C19" s="13">
        <v>12753</v>
      </c>
      <c r="D19" s="13">
        <v>12150</v>
      </c>
      <c r="E19" s="13">
        <v>603</v>
      </c>
      <c r="F19" s="13">
        <v>11847</v>
      </c>
      <c r="G19" s="13">
        <v>4338</v>
      </c>
      <c r="H19" s="13">
        <v>435</v>
      </c>
      <c r="I19" s="13">
        <v>1731</v>
      </c>
      <c r="J19" s="13">
        <v>4088</v>
      </c>
      <c r="K19" s="13">
        <v>1255</v>
      </c>
    </row>
    <row r="20" spans="1:11" x14ac:dyDescent="0.25">
      <c r="A20" s="12" t="s">
        <v>5</v>
      </c>
      <c r="B20" s="236" t="s">
        <v>171</v>
      </c>
      <c r="C20" s="13" t="s">
        <v>171</v>
      </c>
      <c r="D20" s="13" t="s">
        <v>171</v>
      </c>
      <c r="E20" s="13" t="s">
        <v>171</v>
      </c>
      <c r="F20" s="13" t="s">
        <v>171</v>
      </c>
      <c r="G20" s="13" t="s">
        <v>171</v>
      </c>
      <c r="H20" s="13" t="s">
        <v>171</v>
      </c>
      <c r="I20" s="13" t="s">
        <v>171</v>
      </c>
      <c r="J20" s="13" t="s">
        <v>171</v>
      </c>
      <c r="K20" s="13" t="s">
        <v>171</v>
      </c>
    </row>
    <row r="21" spans="1:11" x14ac:dyDescent="0.25">
      <c r="A21" s="12" t="s">
        <v>6</v>
      </c>
      <c r="B21" s="236">
        <v>16152</v>
      </c>
      <c r="C21" s="13">
        <v>7837</v>
      </c>
      <c r="D21" s="13">
        <v>7236</v>
      </c>
      <c r="E21" s="13">
        <v>601</v>
      </c>
      <c r="F21" s="13">
        <v>8315</v>
      </c>
      <c r="G21" s="13">
        <v>3471</v>
      </c>
      <c r="H21" s="13">
        <v>435</v>
      </c>
      <c r="I21" s="13">
        <v>538</v>
      </c>
      <c r="J21" s="13">
        <v>3481</v>
      </c>
      <c r="K21" s="13">
        <v>390</v>
      </c>
    </row>
    <row r="22" spans="1:11" x14ac:dyDescent="0.25">
      <c r="A22" s="12" t="s">
        <v>7</v>
      </c>
      <c r="B22" s="236">
        <v>8448</v>
      </c>
      <c r="C22" s="13">
        <v>4916</v>
      </c>
      <c r="D22" s="13">
        <v>4914</v>
      </c>
      <c r="E22" s="13">
        <v>2</v>
      </c>
      <c r="F22" s="13">
        <v>3532</v>
      </c>
      <c r="G22" s="13">
        <v>867</v>
      </c>
      <c r="H22" s="13" t="s">
        <v>171</v>
      </c>
      <c r="I22" s="13">
        <v>1193</v>
      </c>
      <c r="J22" s="13">
        <v>607</v>
      </c>
      <c r="K22" s="13">
        <v>865</v>
      </c>
    </row>
    <row r="23" spans="1:11" x14ac:dyDescent="0.25">
      <c r="A23" s="12" t="s">
        <v>8</v>
      </c>
      <c r="B23" s="236">
        <v>4696</v>
      </c>
      <c r="C23" s="13">
        <v>2492</v>
      </c>
      <c r="D23" s="13">
        <v>2101</v>
      </c>
      <c r="E23" s="13">
        <v>391</v>
      </c>
      <c r="F23" s="13">
        <v>2204</v>
      </c>
      <c r="G23" s="13">
        <v>659</v>
      </c>
      <c r="H23" s="13" t="s">
        <v>171</v>
      </c>
      <c r="I23" s="13">
        <v>150</v>
      </c>
      <c r="J23" s="13">
        <v>1395</v>
      </c>
      <c r="K23" s="13" t="s">
        <v>171</v>
      </c>
    </row>
    <row r="24" spans="1:11" x14ac:dyDescent="0.25">
      <c r="A24" s="12" t="s">
        <v>9</v>
      </c>
      <c r="B24" s="236">
        <v>1029</v>
      </c>
      <c r="C24" s="13">
        <v>842</v>
      </c>
      <c r="D24" s="13">
        <v>842</v>
      </c>
      <c r="E24" s="13" t="s">
        <v>171</v>
      </c>
      <c r="F24" s="13">
        <v>187</v>
      </c>
      <c r="G24" s="13" t="s">
        <v>171</v>
      </c>
      <c r="H24" s="13" t="s">
        <v>171</v>
      </c>
      <c r="I24" s="13">
        <v>187</v>
      </c>
      <c r="J24" s="13" t="s">
        <v>171</v>
      </c>
      <c r="K24" s="13" t="s">
        <v>171</v>
      </c>
    </row>
    <row r="25" spans="1:11" x14ac:dyDescent="0.25">
      <c r="A25" s="12" t="s">
        <v>10</v>
      </c>
      <c r="B25" s="236">
        <v>2693</v>
      </c>
      <c r="C25" s="13">
        <v>1081</v>
      </c>
      <c r="D25" s="13">
        <v>1081</v>
      </c>
      <c r="E25" s="13" t="s">
        <v>171</v>
      </c>
      <c r="F25" s="13">
        <v>1612</v>
      </c>
      <c r="G25" s="13">
        <v>1191</v>
      </c>
      <c r="H25" s="13" t="s">
        <v>171</v>
      </c>
      <c r="I25" s="13">
        <v>31</v>
      </c>
      <c r="J25" s="13" t="s">
        <v>171</v>
      </c>
      <c r="K25" s="13">
        <v>390</v>
      </c>
    </row>
    <row r="26" spans="1:11" x14ac:dyDescent="0.25">
      <c r="A26" s="12" t="s">
        <v>11</v>
      </c>
      <c r="B26" s="236" t="s">
        <v>171</v>
      </c>
      <c r="C26" s="13" t="s">
        <v>171</v>
      </c>
      <c r="D26" s="13" t="s">
        <v>171</v>
      </c>
      <c r="E26" s="13" t="s">
        <v>171</v>
      </c>
      <c r="F26" s="13" t="s">
        <v>171</v>
      </c>
      <c r="G26" s="13" t="s">
        <v>171</v>
      </c>
      <c r="H26" s="13" t="s">
        <v>171</v>
      </c>
      <c r="I26" s="13" t="s">
        <v>171</v>
      </c>
      <c r="J26" s="13" t="s">
        <v>171</v>
      </c>
      <c r="K26" s="13" t="s">
        <v>171</v>
      </c>
    </row>
    <row r="27" spans="1:11" x14ac:dyDescent="0.25">
      <c r="A27" s="12" t="s">
        <v>12</v>
      </c>
      <c r="B27" s="236">
        <v>7734</v>
      </c>
      <c r="C27" s="13">
        <v>3422</v>
      </c>
      <c r="D27" s="13">
        <v>3212</v>
      </c>
      <c r="E27" s="13">
        <v>210</v>
      </c>
      <c r="F27" s="13">
        <v>4312</v>
      </c>
      <c r="G27" s="13">
        <v>1621</v>
      </c>
      <c r="H27" s="13">
        <v>435</v>
      </c>
      <c r="I27" s="13">
        <v>170</v>
      </c>
      <c r="J27" s="13">
        <v>2086</v>
      </c>
      <c r="K27" s="13" t="s">
        <v>171</v>
      </c>
    </row>
    <row r="28" spans="1:11" x14ac:dyDescent="0.25">
      <c r="A28" s="12" t="s">
        <v>13</v>
      </c>
      <c r="B28" s="236">
        <v>3685</v>
      </c>
      <c r="C28" s="13">
        <v>1838</v>
      </c>
      <c r="D28" s="13">
        <v>1838</v>
      </c>
      <c r="E28" s="13" t="s">
        <v>171</v>
      </c>
      <c r="F28" s="13">
        <v>1847</v>
      </c>
      <c r="G28" s="13">
        <v>621</v>
      </c>
      <c r="H28" s="13" t="s">
        <v>171</v>
      </c>
      <c r="I28" s="13">
        <v>361</v>
      </c>
      <c r="J28" s="13" t="s">
        <v>171</v>
      </c>
      <c r="K28" s="13">
        <v>865</v>
      </c>
    </row>
    <row r="29" spans="1:11" x14ac:dyDescent="0.25">
      <c r="A29" s="12" t="s">
        <v>14</v>
      </c>
      <c r="B29" s="236">
        <v>1577</v>
      </c>
      <c r="C29" s="13">
        <v>530</v>
      </c>
      <c r="D29" s="13">
        <v>528</v>
      </c>
      <c r="E29" s="13">
        <v>2</v>
      </c>
      <c r="F29" s="13">
        <v>1047</v>
      </c>
      <c r="G29" s="13" t="s">
        <v>171</v>
      </c>
      <c r="H29" s="13" t="s">
        <v>171</v>
      </c>
      <c r="I29" s="13">
        <v>832</v>
      </c>
      <c r="J29" s="13">
        <v>215</v>
      </c>
      <c r="K29" s="13" t="s">
        <v>171</v>
      </c>
    </row>
    <row r="30" spans="1:11" x14ac:dyDescent="0.25">
      <c r="A30" s="12" t="s">
        <v>15</v>
      </c>
      <c r="B30" s="236">
        <v>1328</v>
      </c>
      <c r="C30" s="13">
        <v>1200</v>
      </c>
      <c r="D30" s="13">
        <v>1200</v>
      </c>
      <c r="E30" s="13" t="s">
        <v>171</v>
      </c>
      <c r="F30" s="13">
        <v>128</v>
      </c>
      <c r="G30" s="13">
        <v>128</v>
      </c>
      <c r="H30" s="13" t="s">
        <v>171</v>
      </c>
      <c r="I30" s="13" t="s">
        <v>171</v>
      </c>
      <c r="J30" s="13" t="s">
        <v>171</v>
      </c>
      <c r="K30" s="13" t="s">
        <v>171</v>
      </c>
    </row>
    <row r="31" spans="1:11" x14ac:dyDescent="0.25">
      <c r="A31" s="12" t="s">
        <v>16</v>
      </c>
      <c r="B31" s="236">
        <v>1458</v>
      </c>
      <c r="C31" s="13">
        <v>948</v>
      </c>
      <c r="D31" s="13">
        <v>948</v>
      </c>
      <c r="E31" s="13" t="s">
        <v>171</v>
      </c>
      <c r="F31" s="13">
        <v>510</v>
      </c>
      <c r="G31" s="13">
        <v>118</v>
      </c>
      <c r="H31" s="13" t="s">
        <v>171</v>
      </c>
      <c r="I31" s="13" t="s">
        <v>171</v>
      </c>
      <c r="J31" s="13">
        <v>392</v>
      </c>
      <c r="K31" s="13" t="s">
        <v>171</v>
      </c>
    </row>
    <row r="32" spans="1:11" ht="13.8" thickBot="1" x14ac:dyDescent="0.3">
      <c r="A32" s="198" t="s">
        <v>17</v>
      </c>
      <c r="B32" s="237">
        <v>400</v>
      </c>
      <c r="C32" s="199">
        <v>400</v>
      </c>
      <c r="D32" s="199">
        <v>400</v>
      </c>
      <c r="E32" s="199" t="s">
        <v>171</v>
      </c>
      <c r="F32" s="199" t="s">
        <v>171</v>
      </c>
      <c r="G32" s="199" t="s">
        <v>171</v>
      </c>
      <c r="H32" s="199" t="s">
        <v>171</v>
      </c>
      <c r="I32" s="199" t="s">
        <v>171</v>
      </c>
      <c r="J32" s="199" t="s">
        <v>171</v>
      </c>
      <c r="K32" s="199" t="s">
        <v>171</v>
      </c>
    </row>
    <row r="33" spans="1:11" x14ac:dyDescent="0.25">
      <c r="A33" s="202" t="s">
        <v>491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2"/>
    </row>
    <row r="34" spans="1:11" x14ac:dyDescent="0.25">
      <c r="A34" s="131" t="s">
        <v>159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</row>
    <row r="35" spans="1:11" x14ac:dyDescent="0.25">
      <c r="A35" s="137" t="s">
        <v>458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</row>
    <row r="36" spans="1:11" x14ac:dyDescent="0.25">
      <c r="A36" s="136" t="s">
        <v>459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</row>
  </sheetData>
  <mergeCells count="8">
    <mergeCell ref="A36:K36"/>
    <mergeCell ref="I4:K4"/>
    <mergeCell ref="A1:K1"/>
    <mergeCell ref="A34:K34"/>
    <mergeCell ref="C6:E6"/>
    <mergeCell ref="F6:K6"/>
    <mergeCell ref="A35:K35"/>
    <mergeCell ref="A33:K3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scale="97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59999389629810485"/>
  </sheetPr>
  <dimension ref="A1:J35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4" customWidth="1"/>
    <col min="2" max="2" width="6" style="4" customWidth="1"/>
    <col min="3" max="3" width="8.6640625" style="4" customWidth="1"/>
    <col min="4" max="4" width="11.109375" style="4" bestFit="1" customWidth="1"/>
    <col min="5" max="5" width="10.44140625" style="4" bestFit="1" customWidth="1"/>
    <col min="6" max="6" width="13" style="4" bestFit="1" customWidth="1"/>
    <col min="7" max="7" width="5.109375" style="4" customWidth="1"/>
    <col min="8" max="8" width="5.33203125" style="4" bestFit="1" customWidth="1"/>
    <col min="9" max="9" width="5.33203125" style="4" customWidth="1"/>
    <col min="10" max="10" width="13.88671875" style="18" bestFit="1" customWidth="1"/>
    <col min="11" max="16384" width="11.44140625" style="4"/>
  </cols>
  <sheetData>
    <row r="1" spans="1:10" s="17" customFormat="1" ht="18" customHeight="1" x14ac:dyDescent="0.25">
      <c r="A1" s="124" t="s">
        <v>428</v>
      </c>
      <c r="B1" s="124"/>
      <c r="C1" s="124"/>
      <c r="D1" s="124"/>
      <c r="E1" s="124"/>
      <c r="F1" s="124"/>
      <c r="G1" s="124"/>
      <c r="H1" s="124"/>
      <c r="I1" s="124"/>
      <c r="J1" s="132"/>
    </row>
    <row r="2" spans="1:10" s="17" customFormat="1" ht="18" customHeight="1" x14ac:dyDescent="0.25">
      <c r="A2" s="27"/>
      <c r="B2" s="27"/>
      <c r="C2" s="27"/>
      <c r="D2" s="27"/>
      <c r="E2" s="27"/>
      <c r="F2" s="27"/>
      <c r="G2" s="27"/>
      <c r="H2" s="27"/>
      <c r="I2" s="116"/>
      <c r="J2" s="27"/>
    </row>
    <row r="3" spans="1:10" s="17" customFormat="1" ht="18" customHeight="1" x14ac:dyDescent="0.25">
      <c r="A3" s="27"/>
      <c r="B3" s="27"/>
      <c r="C3" s="27"/>
      <c r="D3" s="27"/>
      <c r="E3" s="27"/>
      <c r="F3" s="27"/>
      <c r="G3" s="27"/>
      <c r="H3" s="27"/>
      <c r="I3" s="116"/>
      <c r="J3" s="27"/>
    </row>
    <row r="4" spans="1:10" ht="13.8" thickBot="1" x14ac:dyDescent="0.3">
      <c r="A4" s="15"/>
      <c r="B4" s="15"/>
      <c r="E4" s="125" t="s">
        <v>95</v>
      </c>
      <c r="F4" s="125"/>
      <c r="G4" s="125"/>
      <c r="H4" s="125"/>
      <c r="I4" s="125"/>
      <c r="J4" s="125"/>
    </row>
    <row r="5" spans="1:10" x14ac:dyDescent="0.25">
      <c r="A5" s="210"/>
      <c r="B5" s="229" t="s">
        <v>22</v>
      </c>
      <c r="C5" s="245"/>
      <c r="D5" s="245"/>
      <c r="E5" s="245"/>
      <c r="F5" s="246" t="s">
        <v>135</v>
      </c>
      <c r="G5" s="229" t="s">
        <v>81</v>
      </c>
      <c r="H5" s="245"/>
      <c r="I5" s="245"/>
      <c r="J5" s="245"/>
    </row>
    <row r="6" spans="1:10" x14ac:dyDescent="0.25">
      <c r="A6" s="196"/>
      <c r="B6" s="196"/>
      <c r="C6" s="195" t="s">
        <v>41</v>
      </c>
      <c r="D6" s="195" t="s">
        <v>42</v>
      </c>
      <c r="E6" s="195" t="s">
        <v>43</v>
      </c>
      <c r="F6" s="195" t="s">
        <v>462</v>
      </c>
      <c r="G6" s="195"/>
      <c r="H6" s="195" t="s">
        <v>137</v>
      </c>
      <c r="I6" s="195" t="s">
        <v>460</v>
      </c>
      <c r="J6" s="244" t="s">
        <v>461</v>
      </c>
    </row>
    <row r="7" spans="1:10" x14ac:dyDescent="0.25">
      <c r="A7" s="12" t="s">
        <v>3</v>
      </c>
      <c r="B7" s="13">
        <v>10660</v>
      </c>
      <c r="C7" s="13">
        <v>8159</v>
      </c>
      <c r="D7" s="13">
        <v>1721</v>
      </c>
      <c r="E7" s="13">
        <v>780</v>
      </c>
      <c r="F7" s="13">
        <v>150</v>
      </c>
      <c r="G7" s="13">
        <v>2893</v>
      </c>
      <c r="H7" s="13">
        <v>1295</v>
      </c>
      <c r="I7" s="13">
        <v>1495</v>
      </c>
      <c r="J7" s="6">
        <v>103</v>
      </c>
    </row>
    <row r="8" spans="1:10" x14ac:dyDescent="0.25">
      <c r="A8" s="10" t="s">
        <v>134</v>
      </c>
      <c r="B8" s="21" t="s">
        <v>171</v>
      </c>
      <c r="C8" s="13" t="s">
        <v>171</v>
      </c>
      <c r="D8" s="13" t="s">
        <v>171</v>
      </c>
      <c r="E8" s="13" t="s">
        <v>171</v>
      </c>
      <c r="F8" s="13" t="s">
        <v>171</v>
      </c>
      <c r="G8" s="13" t="s">
        <v>171</v>
      </c>
      <c r="H8" s="13" t="s">
        <v>171</v>
      </c>
      <c r="I8" s="13" t="s">
        <v>171</v>
      </c>
      <c r="J8" s="6" t="s">
        <v>171</v>
      </c>
    </row>
    <row r="9" spans="1:10" x14ac:dyDescent="0.25">
      <c r="A9" s="10" t="s">
        <v>115</v>
      </c>
      <c r="B9" s="21" t="s">
        <v>171</v>
      </c>
      <c r="C9" s="13" t="s">
        <v>171</v>
      </c>
      <c r="D9" s="13" t="s">
        <v>171</v>
      </c>
      <c r="E9" s="13" t="s">
        <v>171</v>
      </c>
      <c r="F9" s="13" t="s">
        <v>171</v>
      </c>
      <c r="G9" s="13" t="s">
        <v>171</v>
      </c>
      <c r="H9" s="13" t="s">
        <v>171</v>
      </c>
      <c r="I9" s="13" t="s">
        <v>171</v>
      </c>
      <c r="J9" s="6" t="s">
        <v>171</v>
      </c>
    </row>
    <row r="10" spans="1:10" x14ac:dyDescent="0.25">
      <c r="A10" s="10" t="s">
        <v>116</v>
      </c>
      <c r="B10" s="21">
        <v>6</v>
      </c>
      <c r="C10" s="13">
        <v>6</v>
      </c>
      <c r="D10" s="13" t="s">
        <v>171</v>
      </c>
      <c r="E10" s="13" t="s">
        <v>171</v>
      </c>
      <c r="F10" s="13" t="s">
        <v>171</v>
      </c>
      <c r="G10" s="13">
        <v>3</v>
      </c>
      <c r="H10" s="13" t="s">
        <v>171</v>
      </c>
      <c r="I10" s="13" t="s">
        <v>171</v>
      </c>
      <c r="J10" s="6">
        <v>3</v>
      </c>
    </row>
    <row r="11" spans="1:10" x14ac:dyDescent="0.25">
      <c r="A11" s="7" t="s">
        <v>117</v>
      </c>
      <c r="B11" s="9" t="s">
        <v>171</v>
      </c>
      <c r="C11" s="13" t="s">
        <v>171</v>
      </c>
      <c r="D11" s="13" t="s">
        <v>171</v>
      </c>
      <c r="E11" s="13" t="s">
        <v>171</v>
      </c>
      <c r="F11" s="13" t="s">
        <v>171</v>
      </c>
      <c r="G11" s="13" t="s">
        <v>171</v>
      </c>
      <c r="H11" s="13" t="s">
        <v>171</v>
      </c>
      <c r="I11" s="13" t="s">
        <v>171</v>
      </c>
      <c r="J11" s="6" t="s">
        <v>171</v>
      </c>
    </row>
    <row r="12" spans="1:10" x14ac:dyDescent="0.25">
      <c r="A12" s="7" t="s">
        <v>118</v>
      </c>
      <c r="B12" s="9">
        <v>1000</v>
      </c>
      <c r="C12" s="13">
        <v>590</v>
      </c>
      <c r="D12" s="13">
        <v>410</v>
      </c>
      <c r="E12" s="13" t="s">
        <v>171</v>
      </c>
      <c r="F12" s="13" t="s">
        <v>171</v>
      </c>
      <c r="G12" s="13">
        <v>440</v>
      </c>
      <c r="H12" s="13">
        <v>440</v>
      </c>
      <c r="I12" s="13" t="s">
        <v>171</v>
      </c>
      <c r="J12" s="6" t="s">
        <v>171</v>
      </c>
    </row>
    <row r="13" spans="1:10" x14ac:dyDescent="0.25">
      <c r="A13" s="7" t="s">
        <v>119</v>
      </c>
      <c r="B13" s="9">
        <v>354</v>
      </c>
      <c r="C13" s="13">
        <v>354</v>
      </c>
      <c r="D13" s="13" t="s">
        <v>171</v>
      </c>
      <c r="E13" s="13" t="s">
        <v>171</v>
      </c>
      <c r="F13" s="13" t="s">
        <v>171</v>
      </c>
      <c r="G13" s="13">
        <v>20</v>
      </c>
      <c r="H13" s="13" t="s">
        <v>171</v>
      </c>
      <c r="I13" s="13" t="s">
        <v>171</v>
      </c>
      <c r="J13" s="6">
        <v>20</v>
      </c>
    </row>
    <row r="14" spans="1:10" x14ac:dyDescent="0.25">
      <c r="A14" s="7" t="s">
        <v>120</v>
      </c>
      <c r="B14" s="9">
        <v>1211</v>
      </c>
      <c r="C14" s="13">
        <v>455</v>
      </c>
      <c r="D14" s="13">
        <v>756</v>
      </c>
      <c r="E14" s="13" t="s">
        <v>171</v>
      </c>
      <c r="F14" s="13" t="s">
        <v>171</v>
      </c>
      <c r="G14" s="13">
        <v>650</v>
      </c>
      <c r="H14" s="13">
        <v>320</v>
      </c>
      <c r="I14" s="13">
        <v>250</v>
      </c>
      <c r="J14" s="6">
        <v>80</v>
      </c>
    </row>
    <row r="15" spans="1:10" x14ac:dyDescent="0.25">
      <c r="A15" s="7" t="s">
        <v>121</v>
      </c>
      <c r="B15" s="9">
        <v>2762</v>
      </c>
      <c r="C15" s="13">
        <v>2337</v>
      </c>
      <c r="D15" s="13">
        <v>235</v>
      </c>
      <c r="E15" s="13">
        <v>190</v>
      </c>
      <c r="F15" s="13" t="s">
        <v>171</v>
      </c>
      <c r="G15" s="13">
        <v>1250</v>
      </c>
      <c r="H15" s="13">
        <v>400</v>
      </c>
      <c r="I15" s="13">
        <v>850</v>
      </c>
      <c r="J15" s="6" t="s">
        <v>171</v>
      </c>
    </row>
    <row r="16" spans="1:10" x14ac:dyDescent="0.25">
      <c r="A16" s="7" t="s">
        <v>122</v>
      </c>
      <c r="B16" s="9">
        <v>2749</v>
      </c>
      <c r="C16" s="13">
        <v>1919</v>
      </c>
      <c r="D16" s="13">
        <v>320</v>
      </c>
      <c r="E16" s="13">
        <v>510</v>
      </c>
      <c r="F16" s="13">
        <v>150</v>
      </c>
      <c r="G16" s="13">
        <v>530</v>
      </c>
      <c r="H16" s="13">
        <v>135</v>
      </c>
      <c r="I16" s="13">
        <v>395</v>
      </c>
      <c r="J16" s="6" t="s">
        <v>171</v>
      </c>
    </row>
    <row r="17" spans="1:10" x14ac:dyDescent="0.25">
      <c r="A17" s="7" t="s">
        <v>123</v>
      </c>
      <c r="B17" s="9">
        <v>2578</v>
      </c>
      <c r="C17" s="13">
        <v>2498</v>
      </c>
      <c r="D17" s="13" t="s">
        <v>171</v>
      </c>
      <c r="E17" s="13">
        <v>80</v>
      </c>
      <c r="F17" s="13" t="s">
        <v>171</v>
      </c>
      <c r="G17" s="13" t="s">
        <v>171</v>
      </c>
      <c r="H17" s="13" t="s">
        <v>171</v>
      </c>
      <c r="I17" s="13" t="s">
        <v>171</v>
      </c>
      <c r="J17" s="6" t="s">
        <v>171</v>
      </c>
    </row>
    <row r="18" spans="1:10" x14ac:dyDescent="0.25">
      <c r="A18" s="12" t="s">
        <v>4</v>
      </c>
      <c r="B18" s="13">
        <v>10660</v>
      </c>
      <c r="C18" s="13">
        <v>8159</v>
      </c>
      <c r="D18" s="13">
        <v>1721</v>
      </c>
      <c r="E18" s="13">
        <v>780</v>
      </c>
      <c r="F18" s="13">
        <v>150</v>
      </c>
      <c r="G18" s="13">
        <v>2893</v>
      </c>
      <c r="H18" s="13">
        <v>1295</v>
      </c>
      <c r="I18" s="13">
        <v>1495</v>
      </c>
      <c r="J18" s="6">
        <v>103</v>
      </c>
    </row>
    <row r="19" spans="1:10" x14ac:dyDescent="0.25">
      <c r="A19" s="12" t="s">
        <v>5</v>
      </c>
      <c r="B19" s="13" t="s">
        <v>171</v>
      </c>
      <c r="C19" s="13" t="s">
        <v>171</v>
      </c>
      <c r="D19" s="13" t="s">
        <v>171</v>
      </c>
      <c r="E19" s="13" t="s">
        <v>171</v>
      </c>
      <c r="F19" s="13" t="s">
        <v>171</v>
      </c>
      <c r="G19" s="13" t="s">
        <v>171</v>
      </c>
      <c r="H19" s="13" t="s">
        <v>171</v>
      </c>
      <c r="I19" s="13" t="s">
        <v>171</v>
      </c>
      <c r="J19" s="6" t="s">
        <v>171</v>
      </c>
    </row>
    <row r="20" spans="1:10" x14ac:dyDescent="0.25">
      <c r="A20" s="12" t="s">
        <v>6</v>
      </c>
      <c r="B20" s="13">
        <v>6385</v>
      </c>
      <c r="C20" s="13">
        <v>4930</v>
      </c>
      <c r="D20" s="13">
        <v>915</v>
      </c>
      <c r="E20" s="13">
        <v>540</v>
      </c>
      <c r="F20" s="13">
        <v>150</v>
      </c>
      <c r="G20" s="13">
        <v>1469</v>
      </c>
      <c r="H20" s="13">
        <v>400</v>
      </c>
      <c r="I20" s="13">
        <v>1049</v>
      </c>
      <c r="J20" s="6">
        <v>20</v>
      </c>
    </row>
    <row r="21" spans="1:10" x14ac:dyDescent="0.25">
      <c r="A21" s="12" t="s">
        <v>7</v>
      </c>
      <c r="B21" s="13">
        <v>4275</v>
      </c>
      <c r="C21" s="13">
        <v>3229</v>
      </c>
      <c r="D21" s="13">
        <v>806</v>
      </c>
      <c r="E21" s="13">
        <v>240</v>
      </c>
      <c r="F21" s="13" t="s">
        <v>171</v>
      </c>
      <c r="G21" s="13">
        <v>1424</v>
      </c>
      <c r="H21" s="13">
        <v>895</v>
      </c>
      <c r="I21" s="13">
        <v>446</v>
      </c>
      <c r="J21" s="6">
        <v>83</v>
      </c>
    </row>
    <row r="22" spans="1:10" x14ac:dyDescent="0.25">
      <c r="A22" s="12" t="s">
        <v>8</v>
      </c>
      <c r="B22" s="13">
        <v>1010</v>
      </c>
      <c r="C22" s="13">
        <v>450</v>
      </c>
      <c r="D22" s="13">
        <v>410</v>
      </c>
      <c r="E22" s="13">
        <v>150</v>
      </c>
      <c r="F22" s="13">
        <v>150</v>
      </c>
      <c r="G22" s="13">
        <v>89</v>
      </c>
      <c r="H22" s="13" t="s">
        <v>171</v>
      </c>
      <c r="I22" s="13">
        <v>69</v>
      </c>
      <c r="J22" s="6">
        <v>20</v>
      </c>
    </row>
    <row r="23" spans="1:10" x14ac:dyDescent="0.25">
      <c r="A23" s="12" t="s">
        <v>9</v>
      </c>
      <c r="B23" s="13" t="s">
        <v>171</v>
      </c>
      <c r="C23" s="13" t="s">
        <v>171</v>
      </c>
      <c r="D23" s="13" t="s">
        <v>171</v>
      </c>
      <c r="E23" s="13" t="s">
        <v>171</v>
      </c>
      <c r="F23" s="13" t="s">
        <v>171</v>
      </c>
      <c r="G23" s="13" t="s">
        <v>171</v>
      </c>
      <c r="H23" s="13" t="s">
        <v>171</v>
      </c>
      <c r="I23" s="13" t="s">
        <v>171</v>
      </c>
      <c r="J23" s="6" t="s">
        <v>171</v>
      </c>
    </row>
    <row r="24" spans="1:10" x14ac:dyDescent="0.25">
      <c r="A24" s="12" t="s">
        <v>10</v>
      </c>
      <c r="B24" s="13">
        <v>1239</v>
      </c>
      <c r="C24" s="13">
        <v>1004</v>
      </c>
      <c r="D24" s="13">
        <v>235</v>
      </c>
      <c r="E24" s="13" t="s">
        <v>171</v>
      </c>
      <c r="F24" s="13" t="s">
        <v>171</v>
      </c>
      <c r="G24" s="13">
        <v>199</v>
      </c>
      <c r="H24" s="13" t="s">
        <v>171</v>
      </c>
      <c r="I24" s="13">
        <v>199</v>
      </c>
      <c r="J24" s="6" t="s">
        <v>171</v>
      </c>
    </row>
    <row r="25" spans="1:10" x14ac:dyDescent="0.25">
      <c r="A25" s="12" t="s">
        <v>11</v>
      </c>
      <c r="B25" s="13" t="s">
        <v>171</v>
      </c>
      <c r="C25" s="13" t="s">
        <v>171</v>
      </c>
      <c r="D25" s="13" t="s">
        <v>171</v>
      </c>
      <c r="E25" s="13" t="s">
        <v>171</v>
      </c>
      <c r="F25" s="13" t="s">
        <v>171</v>
      </c>
      <c r="G25" s="13" t="s">
        <v>171</v>
      </c>
      <c r="H25" s="13" t="s">
        <v>171</v>
      </c>
      <c r="I25" s="13" t="s">
        <v>171</v>
      </c>
      <c r="J25" s="6" t="s">
        <v>171</v>
      </c>
    </row>
    <row r="26" spans="1:10" x14ac:dyDescent="0.25">
      <c r="A26" s="12" t="s">
        <v>12</v>
      </c>
      <c r="B26" s="13">
        <v>4136</v>
      </c>
      <c r="C26" s="13">
        <v>3476</v>
      </c>
      <c r="D26" s="13">
        <v>270</v>
      </c>
      <c r="E26" s="13">
        <v>390</v>
      </c>
      <c r="F26" s="13" t="s">
        <v>171</v>
      </c>
      <c r="G26" s="13">
        <v>1181</v>
      </c>
      <c r="H26" s="13">
        <v>400</v>
      </c>
      <c r="I26" s="13">
        <v>781</v>
      </c>
      <c r="J26" s="6" t="s">
        <v>171</v>
      </c>
    </row>
    <row r="27" spans="1:10" x14ac:dyDescent="0.25">
      <c r="A27" s="12" t="s">
        <v>13</v>
      </c>
      <c r="B27" s="13">
        <v>586</v>
      </c>
      <c r="C27" s="13">
        <v>100</v>
      </c>
      <c r="D27" s="13">
        <v>486</v>
      </c>
      <c r="E27" s="13" t="s">
        <v>171</v>
      </c>
      <c r="F27" s="13" t="s">
        <v>171</v>
      </c>
      <c r="G27" s="13">
        <v>1090</v>
      </c>
      <c r="H27" s="13">
        <v>760</v>
      </c>
      <c r="I27" s="13">
        <v>250</v>
      </c>
      <c r="J27" s="6">
        <v>80</v>
      </c>
    </row>
    <row r="28" spans="1:10" x14ac:dyDescent="0.25">
      <c r="A28" s="12" t="s">
        <v>14</v>
      </c>
      <c r="B28" s="13">
        <v>231</v>
      </c>
      <c r="C28" s="13">
        <v>231</v>
      </c>
      <c r="D28" s="13" t="s">
        <v>171</v>
      </c>
      <c r="E28" s="13" t="s">
        <v>171</v>
      </c>
      <c r="F28" s="13" t="s">
        <v>171</v>
      </c>
      <c r="G28" s="13">
        <v>334</v>
      </c>
      <c r="H28" s="13">
        <v>135</v>
      </c>
      <c r="I28" s="13">
        <v>196</v>
      </c>
      <c r="J28" s="6">
        <v>3</v>
      </c>
    </row>
    <row r="29" spans="1:10" x14ac:dyDescent="0.25">
      <c r="A29" s="12" t="s">
        <v>15</v>
      </c>
      <c r="B29" s="13">
        <v>2600</v>
      </c>
      <c r="C29" s="13">
        <v>2040</v>
      </c>
      <c r="D29" s="13">
        <v>320</v>
      </c>
      <c r="E29" s="13">
        <v>240</v>
      </c>
      <c r="F29" s="13" t="s">
        <v>171</v>
      </c>
      <c r="G29" s="13" t="s">
        <v>171</v>
      </c>
      <c r="H29" s="13" t="s">
        <v>171</v>
      </c>
      <c r="I29" s="13" t="s">
        <v>171</v>
      </c>
      <c r="J29" s="6" t="s">
        <v>171</v>
      </c>
    </row>
    <row r="30" spans="1:10" x14ac:dyDescent="0.25">
      <c r="A30" s="12" t="s">
        <v>16</v>
      </c>
      <c r="B30" s="13">
        <v>858</v>
      </c>
      <c r="C30" s="13">
        <v>858</v>
      </c>
      <c r="D30" s="13" t="s">
        <v>171</v>
      </c>
      <c r="E30" s="13" t="s">
        <v>171</v>
      </c>
      <c r="F30" s="13" t="s">
        <v>171</v>
      </c>
      <c r="G30" s="13" t="s">
        <v>171</v>
      </c>
      <c r="H30" s="13" t="s">
        <v>171</v>
      </c>
      <c r="I30" s="13" t="s">
        <v>171</v>
      </c>
      <c r="J30" s="6" t="s">
        <v>171</v>
      </c>
    </row>
    <row r="31" spans="1:10" ht="13.8" thickBot="1" x14ac:dyDescent="0.3">
      <c r="A31" s="198" t="s">
        <v>17</v>
      </c>
      <c r="B31" s="199" t="s">
        <v>171</v>
      </c>
      <c r="C31" s="199" t="s">
        <v>171</v>
      </c>
      <c r="D31" s="199" t="s">
        <v>171</v>
      </c>
      <c r="E31" s="199" t="s">
        <v>171</v>
      </c>
      <c r="F31" s="199" t="s">
        <v>171</v>
      </c>
      <c r="G31" s="199" t="s">
        <v>171</v>
      </c>
      <c r="H31" s="199" t="s">
        <v>171</v>
      </c>
      <c r="I31" s="199" t="s">
        <v>171</v>
      </c>
      <c r="J31" s="201" t="s">
        <v>171</v>
      </c>
    </row>
    <row r="32" spans="1:10" x14ac:dyDescent="0.25">
      <c r="A32" s="202" t="s">
        <v>491</v>
      </c>
      <c r="B32" s="202"/>
      <c r="C32" s="202"/>
      <c r="D32" s="202"/>
      <c r="E32" s="202"/>
      <c r="F32" s="202"/>
      <c r="G32" s="202"/>
      <c r="H32" s="202"/>
      <c r="I32" s="202"/>
      <c r="J32" s="202"/>
    </row>
    <row r="33" spans="1:10" x14ac:dyDescent="0.25">
      <c r="A33" s="138" t="s">
        <v>159</v>
      </c>
      <c r="B33" s="138"/>
      <c r="C33" s="138"/>
      <c r="D33" s="138"/>
      <c r="E33" s="138"/>
      <c r="F33" s="138"/>
      <c r="G33" s="138"/>
      <c r="H33" s="138"/>
      <c r="I33" s="138"/>
      <c r="J33" s="138"/>
    </row>
    <row r="34" spans="1:10" x14ac:dyDescent="0.25">
      <c r="A34" s="138" t="s">
        <v>463</v>
      </c>
      <c r="B34" s="138"/>
      <c r="C34" s="138"/>
      <c r="D34" s="138"/>
      <c r="E34" s="138"/>
      <c r="F34" s="138"/>
      <c r="G34" s="138"/>
      <c r="H34" s="138"/>
      <c r="I34" s="138"/>
      <c r="J34" s="138"/>
    </row>
    <row r="35" spans="1:10" x14ac:dyDescent="0.25">
      <c r="A35" s="138" t="s">
        <v>464</v>
      </c>
      <c r="B35" s="138"/>
      <c r="C35" s="138"/>
      <c r="D35" s="138"/>
      <c r="E35" s="138"/>
      <c r="F35" s="138"/>
      <c r="G35" s="138"/>
      <c r="H35" s="138"/>
      <c r="I35" s="138"/>
      <c r="J35" s="138"/>
    </row>
  </sheetData>
  <mergeCells count="8">
    <mergeCell ref="A34:J34"/>
    <mergeCell ref="A35:J35"/>
    <mergeCell ref="A1:J1"/>
    <mergeCell ref="E4:J4"/>
    <mergeCell ref="B5:E5"/>
    <mergeCell ref="G5:J5"/>
    <mergeCell ref="A33:J33"/>
    <mergeCell ref="A32:J32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</sheetPr>
  <dimension ref="A1:J35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4" customWidth="1"/>
    <col min="2" max="2" width="9.6640625" style="4" bestFit="1" customWidth="1"/>
    <col min="3" max="3" width="14.109375" style="4" bestFit="1" customWidth="1"/>
    <col min="4" max="4" width="8.44140625" style="4" customWidth="1"/>
    <col min="5" max="5" width="9.44140625" style="6" bestFit="1" customWidth="1"/>
    <col min="6" max="6" width="7.33203125" style="6" bestFit="1" customWidth="1"/>
    <col min="7" max="7" width="9.109375" style="6" bestFit="1" customWidth="1"/>
    <col min="8" max="8" width="6" style="6" bestFit="1" customWidth="1"/>
    <col min="9" max="9" width="6.6640625" style="6" bestFit="1" customWidth="1"/>
    <col min="10" max="10" width="7" style="6" customWidth="1"/>
    <col min="11" max="16384" width="11.44140625" style="4"/>
  </cols>
  <sheetData>
    <row r="1" spans="1:10" ht="18" customHeight="1" x14ac:dyDescent="0.25">
      <c r="A1" s="124" t="s">
        <v>429</v>
      </c>
      <c r="B1" s="124"/>
      <c r="C1" s="124"/>
      <c r="D1" s="124"/>
      <c r="E1" s="124"/>
      <c r="F1" s="124"/>
      <c r="G1" s="124"/>
      <c r="H1" s="124"/>
      <c r="I1" s="132"/>
      <c r="J1" s="132"/>
    </row>
    <row r="2" spans="1:10" ht="18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8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ht="13.8" thickBot="1" x14ac:dyDescent="0.3">
      <c r="A4" s="15"/>
      <c r="B4" s="15"/>
      <c r="I4" s="125" t="s">
        <v>96</v>
      </c>
      <c r="J4" s="125"/>
    </row>
    <row r="5" spans="1:10" s="23" customFormat="1" ht="26.4" x14ac:dyDescent="0.25">
      <c r="A5" s="203"/>
      <c r="B5" s="251" t="s">
        <v>23</v>
      </c>
      <c r="C5" s="247"/>
      <c r="D5" s="247"/>
      <c r="E5" s="248"/>
      <c r="F5" s="248"/>
      <c r="G5" s="248"/>
      <c r="H5" s="248"/>
      <c r="I5" s="248"/>
      <c r="J5" s="248"/>
    </row>
    <row r="6" spans="1:10" s="23" customFormat="1" ht="39.6" x14ac:dyDescent="0.25">
      <c r="A6" s="22"/>
      <c r="B6" s="243"/>
      <c r="C6" s="126" t="s">
        <v>82</v>
      </c>
      <c r="D6" s="126"/>
      <c r="E6" s="126"/>
      <c r="F6" s="126"/>
      <c r="G6" s="126"/>
      <c r="H6" s="126" t="s">
        <v>44</v>
      </c>
      <c r="I6" s="126"/>
      <c r="J6" s="249" t="s">
        <v>112</v>
      </c>
    </row>
    <row r="7" spans="1:10" s="23" customFormat="1" ht="52.8" x14ac:dyDescent="0.25">
      <c r="A7" s="204"/>
      <c r="B7" s="242"/>
      <c r="C7" s="250" t="s">
        <v>138</v>
      </c>
      <c r="D7" s="250" t="s">
        <v>139</v>
      </c>
      <c r="E7" s="250" t="s">
        <v>45</v>
      </c>
      <c r="F7" s="250" t="s">
        <v>46</v>
      </c>
      <c r="G7" s="250" t="s">
        <v>47</v>
      </c>
      <c r="H7" s="250" t="s">
        <v>48</v>
      </c>
      <c r="I7" s="250" t="s">
        <v>140</v>
      </c>
      <c r="J7" s="250"/>
    </row>
    <row r="8" spans="1:10" x14ac:dyDescent="0.25">
      <c r="A8" s="12" t="s">
        <v>3</v>
      </c>
      <c r="B8" s="236">
        <v>101530</v>
      </c>
      <c r="C8" s="13">
        <v>13445</v>
      </c>
      <c r="D8" s="13">
        <v>4644</v>
      </c>
      <c r="E8" s="13">
        <v>132</v>
      </c>
      <c r="F8" s="13">
        <v>220</v>
      </c>
      <c r="G8" s="13">
        <v>280</v>
      </c>
      <c r="H8" s="13">
        <v>35029</v>
      </c>
      <c r="I8" s="13">
        <v>46607</v>
      </c>
      <c r="J8" s="13">
        <v>1173</v>
      </c>
    </row>
    <row r="9" spans="1:10" x14ac:dyDescent="0.25">
      <c r="A9" s="10" t="s">
        <v>134</v>
      </c>
      <c r="B9" s="252" t="s">
        <v>171</v>
      </c>
      <c r="C9" s="13" t="s">
        <v>171</v>
      </c>
      <c r="D9" s="13" t="s">
        <v>171</v>
      </c>
      <c r="E9" s="13" t="s">
        <v>171</v>
      </c>
      <c r="F9" s="13" t="s">
        <v>171</v>
      </c>
      <c r="G9" s="13" t="s">
        <v>171</v>
      </c>
      <c r="H9" s="13" t="s">
        <v>171</v>
      </c>
      <c r="I9" s="13" t="s">
        <v>171</v>
      </c>
      <c r="J9" s="13" t="s">
        <v>171</v>
      </c>
    </row>
    <row r="10" spans="1:10" x14ac:dyDescent="0.25">
      <c r="A10" s="10" t="s">
        <v>115</v>
      </c>
      <c r="B10" s="252">
        <v>600</v>
      </c>
      <c r="C10" s="13" t="s">
        <v>171</v>
      </c>
      <c r="D10" s="13" t="s">
        <v>171</v>
      </c>
      <c r="E10" s="13" t="s">
        <v>171</v>
      </c>
      <c r="F10" s="13" t="s">
        <v>171</v>
      </c>
      <c r="G10" s="13" t="s">
        <v>171</v>
      </c>
      <c r="H10" s="13">
        <v>212</v>
      </c>
      <c r="I10" s="13">
        <v>388</v>
      </c>
      <c r="J10" s="13" t="s">
        <v>171</v>
      </c>
    </row>
    <row r="11" spans="1:10" x14ac:dyDescent="0.25">
      <c r="A11" s="10" t="s">
        <v>116</v>
      </c>
      <c r="B11" s="252">
        <v>699</v>
      </c>
      <c r="C11" s="13">
        <v>281</v>
      </c>
      <c r="D11" s="13" t="s">
        <v>171</v>
      </c>
      <c r="E11" s="13">
        <v>2</v>
      </c>
      <c r="F11" s="13" t="s">
        <v>171</v>
      </c>
      <c r="G11" s="13" t="s">
        <v>171</v>
      </c>
      <c r="H11" s="13">
        <v>60</v>
      </c>
      <c r="I11" s="13">
        <v>351</v>
      </c>
      <c r="J11" s="13">
        <v>5</v>
      </c>
    </row>
    <row r="12" spans="1:10" x14ac:dyDescent="0.25">
      <c r="A12" s="7" t="s">
        <v>117</v>
      </c>
      <c r="B12" s="253">
        <v>216</v>
      </c>
      <c r="C12" s="13" t="s">
        <v>171</v>
      </c>
      <c r="D12" s="13" t="s">
        <v>171</v>
      </c>
      <c r="E12" s="13" t="s">
        <v>171</v>
      </c>
      <c r="F12" s="13" t="s">
        <v>171</v>
      </c>
      <c r="G12" s="13" t="s">
        <v>171</v>
      </c>
      <c r="H12" s="13">
        <v>50</v>
      </c>
      <c r="I12" s="13">
        <v>166</v>
      </c>
      <c r="J12" s="13" t="s">
        <v>171</v>
      </c>
    </row>
    <row r="13" spans="1:10" x14ac:dyDescent="0.25">
      <c r="A13" s="7" t="s">
        <v>118</v>
      </c>
      <c r="B13" s="253">
        <v>6009</v>
      </c>
      <c r="C13" s="13">
        <v>810</v>
      </c>
      <c r="D13" s="13">
        <v>503</v>
      </c>
      <c r="E13" s="13" t="s">
        <v>171</v>
      </c>
      <c r="F13" s="13" t="s">
        <v>171</v>
      </c>
      <c r="G13" s="13">
        <v>20</v>
      </c>
      <c r="H13" s="13">
        <v>1654</v>
      </c>
      <c r="I13" s="13">
        <v>3012</v>
      </c>
      <c r="J13" s="13">
        <v>10</v>
      </c>
    </row>
    <row r="14" spans="1:10" x14ac:dyDescent="0.25">
      <c r="A14" s="7" t="s">
        <v>119</v>
      </c>
      <c r="B14" s="253">
        <v>5509</v>
      </c>
      <c r="C14" s="13">
        <v>810</v>
      </c>
      <c r="D14" s="13">
        <v>190</v>
      </c>
      <c r="E14" s="13" t="s">
        <v>171</v>
      </c>
      <c r="F14" s="13" t="s">
        <v>171</v>
      </c>
      <c r="G14" s="13" t="s">
        <v>171</v>
      </c>
      <c r="H14" s="13">
        <v>1620</v>
      </c>
      <c r="I14" s="13">
        <v>2881</v>
      </c>
      <c r="J14" s="13">
        <v>8</v>
      </c>
    </row>
    <row r="15" spans="1:10" x14ac:dyDescent="0.25">
      <c r="A15" s="7" t="s">
        <v>120</v>
      </c>
      <c r="B15" s="253">
        <v>18783</v>
      </c>
      <c r="C15" s="13">
        <v>1765</v>
      </c>
      <c r="D15" s="13">
        <v>954</v>
      </c>
      <c r="E15" s="13">
        <v>10</v>
      </c>
      <c r="F15" s="13">
        <v>220</v>
      </c>
      <c r="G15" s="13">
        <v>65</v>
      </c>
      <c r="H15" s="13">
        <v>8177</v>
      </c>
      <c r="I15" s="13">
        <v>7139</v>
      </c>
      <c r="J15" s="13">
        <v>453</v>
      </c>
    </row>
    <row r="16" spans="1:10" x14ac:dyDescent="0.25">
      <c r="A16" s="7" t="s">
        <v>121</v>
      </c>
      <c r="B16" s="253">
        <v>20368</v>
      </c>
      <c r="C16" s="13">
        <v>3318</v>
      </c>
      <c r="D16" s="13">
        <v>441</v>
      </c>
      <c r="E16" s="13" t="s">
        <v>171</v>
      </c>
      <c r="F16" s="13" t="s">
        <v>171</v>
      </c>
      <c r="G16" s="13">
        <v>15</v>
      </c>
      <c r="H16" s="13">
        <v>6481</v>
      </c>
      <c r="I16" s="13">
        <v>9790</v>
      </c>
      <c r="J16" s="13">
        <v>323</v>
      </c>
    </row>
    <row r="17" spans="1:10" x14ac:dyDescent="0.25">
      <c r="A17" s="7" t="s">
        <v>122</v>
      </c>
      <c r="B17" s="253">
        <v>31923</v>
      </c>
      <c r="C17" s="13">
        <v>3218</v>
      </c>
      <c r="D17" s="13">
        <v>698</v>
      </c>
      <c r="E17" s="13" t="s">
        <v>171</v>
      </c>
      <c r="F17" s="13" t="s">
        <v>171</v>
      </c>
      <c r="G17" s="13">
        <v>180</v>
      </c>
      <c r="H17" s="13">
        <v>10763</v>
      </c>
      <c r="I17" s="13">
        <v>16694</v>
      </c>
      <c r="J17" s="13">
        <v>370</v>
      </c>
    </row>
    <row r="18" spans="1:10" x14ac:dyDescent="0.25">
      <c r="A18" s="7" t="s">
        <v>123</v>
      </c>
      <c r="B18" s="253">
        <v>17423</v>
      </c>
      <c r="C18" s="13">
        <v>3243</v>
      </c>
      <c r="D18" s="13">
        <v>1858</v>
      </c>
      <c r="E18" s="13">
        <v>120</v>
      </c>
      <c r="F18" s="13" t="s">
        <v>171</v>
      </c>
      <c r="G18" s="13" t="s">
        <v>171</v>
      </c>
      <c r="H18" s="13">
        <v>6012</v>
      </c>
      <c r="I18" s="13">
        <v>6186</v>
      </c>
      <c r="J18" s="13">
        <v>4</v>
      </c>
    </row>
    <row r="19" spans="1:10" x14ac:dyDescent="0.25">
      <c r="A19" s="16" t="s">
        <v>4</v>
      </c>
      <c r="B19" s="236">
        <v>98759</v>
      </c>
      <c r="C19" s="14">
        <v>13445</v>
      </c>
      <c r="D19" s="14">
        <v>4644</v>
      </c>
      <c r="E19" s="14">
        <v>132</v>
      </c>
      <c r="F19" s="14">
        <v>220</v>
      </c>
      <c r="G19" s="14">
        <v>280</v>
      </c>
      <c r="H19" s="14">
        <v>34176</v>
      </c>
      <c r="I19" s="14">
        <v>44689</v>
      </c>
      <c r="J19" s="14">
        <v>1173</v>
      </c>
    </row>
    <row r="20" spans="1:10" x14ac:dyDescent="0.25">
      <c r="A20" s="16" t="s">
        <v>5</v>
      </c>
      <c r="B20" s="236">
        <v>2771</v>
      </c>
      <c r="C20" s="14" t="s">
        <v>171</v>
      </c>
      <c r="D20" s="14" t="s">
        <v>171</v>
      </c>
      <c r="E20" s="14" t="s">
        <v>171</v>
      </c>
      <c r="F20" s="14" t="s">
        <v>171</v>
      </c>
      <c r="G20" s="14" t="s">
        <v>171</v>
      </c>
      <c r="H20" s="14">
        <v>853</v>
      </c>
      <c r="I20" s="14">
        <v>1918</v>
      </c>
      <c r="J20" s="14" t="s">
        <v>171</v>
      </c>
    </row>
    <row r="21" spans="1:10" x14ac:dyDescent="0.25">
      <c r="A21" s="16" t="s">
        <v>6</v>
      </c>
      <c r="B21" s="236">
        <v>50688</v>
      </c>
      <c r="C21" s="13">
        <v>9290</v>
      </c>
      <c r="D21" s="13">
        <v>2222</v>
      </c>
      <c r="E21" s="13">
        <v>10</v>
      </c>
      <c r="F21" s="13">
        <v>220</v>
      </c>
      <c r="G21" s="13">
        <v>100</v>
      </c>
      <c r="H21" s="13">
        <v>16921</v>
      </c>
      <c r="I21" s="13">
        <v>20888</v>
      </c>
      <c r="J21" s="13">
        <v>1037</v>
      </c>
    </row>
    <row r="22" spans="1:10" x14ac:dyDescent="0.25">
      <c r="A22" s="16" t="s">
        <v>7</v>
      </c>
      <c r="B22" s="236">
        <v>50842</v>
      </c>
      <c r="C22" s="13">
        <v>4155</v>
      </c>
      <c r="D22" s="13">
        <v>2422</v>
      </c>
      <c r="E22" s="13">
        <v>122</v>
      </c>
      <c r="F22" s="13" t="s">
        <v>171</v>
      </c>
      <c r="G22" s="13">
        <v>180</v>
      </c>
      <c r="H22" s="13">
        <v>18108</v>
      </c>
      <c r="I22" s="13">
        <v>25719</v>
      </c>
      <c r="J22" s="13">
        <v>136</v>
      </c>
    </row>
    <row r="23" spans="1:10" x14ac:dyDescent="0.25">
      <c r="A23" s="16" t="s">
        <v>8</v>
      </c>
      <c r="B23" s="236">
        <v>10792</v>
      </c>
      <c r="C23" s="13">
        <v>1740</v>
      </c>
      <c r="D23" s="13">
        <v>871</v>
      </c>
      <c r="E23" s="13" t="s">
        <v>171</v>
      </c>
      <c r="F23" s="13" t="s">
        <v>171</v>
      </c>
      <c r="G23" s="13">
        <v>15</v>
      </c>
      <c r="H23" s="13">
        <v>3069</v>
      </c>
      <c r="I23" s="13">
        <v>4929</v>
      </c>
      <c r="J23" s="13">
        <v>168</v>
      </c>
    </row>
    <row r="24" spans="1:10" x14ac:dyDescent="0.25">
      <c r="A24" s="16" t="s">
        <v>9</v>
      </c>
      <c r="B24" s="236">
        <v>5262</v>
      </c>
      <c r="C24" s="13" t="s">
        <v>171</v>
      </c>
      <c r="D24" s="13" t="s">
        <v>171</v>
      </c>
      <c r="E24" s="13" t="s">
        <v>171</v>
      </c>
      <c r="F24" s="13" t="s">
        <v>171</v>
      </c>
      <c r="G24" s="13" t="s">
        <v>171</v>
      </c>
      <c r="H24" s="13">
        <v>1582</v>
      </c>
      <c r="I24" s="13">
        <v>3488</v>
      </c>
      <c r="J24" s="13">
        <v>192</v>
      </c>
    </row>
    <row r="25" spans="1:10" x14ac:dyDescent="0.25">
      <c r="A25" s="16" t="s">
        <v>10</v>
      </c>
      <c r="B25" s="236">
        <v>12917</v>
      </c>
      <c r="C25" s="13">
        <v>1755</v>
      </c>
      <c r="D25" s="13">
        <v>580</v>
      </c>
      <c r="E25" s="13">
        <v>10</v>
      </c>
      <c r="F25" s="13">
        <v>220</v>
      </c>
      <c r="G25" s="13">
        <v>70</v>
      </c>
      <c r="H25" s="13">
        <v>5464</v>
      </c>
      <c r="I25" s="13">
        <v>4557</v>
      </c>
      <c r="J25" s="13">
        <v>261</v>
      </c>
    </row>
    <row r="26" spans="1:10" x14ac:dyDescent="0.25">
      <c r="A26" s="16" t="s">
        <v>11</v>
      </c>
      <c r="B26" s="236" t="s">
        <v>171</v>
      </c>
      <c r="C26" s="13" t="s">
        <v>171</v>
      </c>
      <c r="D26" s="13" t="s">
        <v>171</v>
      </c>
      <c r="E26" s="13" t="s">
        <v>171</v>
      </c>
      <c r="F26" s="13" t="s">
        <v>171</v>
      </c>
      <c r="G26" s="13" t="s">
        <v>171</v>
      </c>
      <c r="H26" s="13" t="s">
        <v>171</v>
      </c>
      <c r="I26" s="13" t="s">
        <v>171</v>
      </c>
      <c r="J26" s="13" t="s">
        <v>171</v>
      </c>
    </row>
    <row r="27" spans="1:10" x14ac:dyDescent="0.25">
      <c r="A27" s="16" t="s">
        <v>12</v>
      </c>
      <c r="B27" s="236">
        <v>21717</v>
      </c>
      <c r="C27" s="13">
        <v>5795</v>
      </c>
      <c r="D27" s="13">
        <v>771</v>
      </c>
      <c r="E27" s="13" t="s">
        <v>171</v>
      </c>
      <c r="F27" s="13" t="s">
        <v>171</v>
      </c>
      <c r="G27" s="13">
        <v>15</v>
      </c>
      <c r="H27" s="13">
        <v>6806</v>
      </c>
      <c r="I27" s="13">
        <v>7914</v>
      </c>
      <c r="J27" s="13">
        <v>416</v>
      </c>
    </row>
    <row r="28" spans="1:10" x14ac:dyDescent="0.25">
      <c r="A28" s="16" t="s">
        <v>13</v>
      </c>
      <c r="B28" s="236">
        <v>13310</v>
      </c>
      <c r="C28" s="13" t="s">
        <v>171</v>
      </c>
      <c r="D28" s="13">
        <v>564</v>
      </c>
      <c r="E28" s="13" t="s">
        <v>171</v>
      </c>
      <c r="F28" s="13" t="s">
        <v>171</v>
      </c>
      <c r="G28" s="13" t="s">
        <v>171</v>
      </c>
      <c r="H28" s="13">
        <v>5490</v>
      </c>
      <c r="I28" s="13">
        <v>7243</v>
      </c>
      <c r="J28" s="13">
        <v>13</v>
      </c>
    </row>
    <row r="29" spans="1:10" x14ac:dyDescent="0.25">
      <c r="A29" s="16" t="s">
        <v>14</v>
      </c>
      <c r="B29" s="236">
        <v>7914</v>
      </c>
      <c r="C29" s="13">
        <v>412</v>
      </c>
      <c r="D29" s="13" t="s">
        <v>171</v>
      </c>
      <c r="E29" s="13">
        <v>2</v>
      </c>
      <c r="F29" s="13" t="s">
        <v>171</v>
      </c>
      <c r="G29" s="13" t="s">
        <v>171</v>
      </c>
      <c r="H29" s="13">
        <v>3047</v>
      </c>
      <c r="I29" s="13">
        <v>4334</v>
      </c>
      <c r="J29" s="13">
        <v>119</v>
      </c>
    </row>
    <row r="30" spans="1:10" x14ac:dyDescent="0.25">
      <c r="A30" s="16" t="s">
        <v>15</v>
      </c>
      <c r="B30" s="236">
        <v>13278</v>
      </c>
      <c r="C30" s="13">
        <v>2375</v>
      </c>
      <c r="D30" s="13">
        <v>1627</v>
      </c>
      <c r="E30" s="13">
        <v>120</v>
      </c>
      <c r="F30" s="13" t="s">
        <v>171</v>
      </c>
      <c r="G30" s="13" t="s">
        <v>171</v>
      </c>
      <c r="H30" s="13">
        <v>4725</v>
      </c>
      <c r="I30" s="13">
        <v>4431</v>
      </c>
      <c r="J30" s="13" t="s">
        <v>171</v>
      </c>
    </row>
    <row r="31" spans="1:10" x14ac:dyDescent="0.25">
      <c r="A31" s="16" t="s">
        <v>16</v>
      </c>
      <c r="B31" s="236">
        <v>12465</v>
      </c>
      <c r="C31" s="13">
        <v>1368</v>
      </c>
      <c r="D31" s="13">
        <v>231</v>
      </c>
      <c r="E31" s="13" t="s">
        <v>171</v>
      </c>
      <c r="F31" s="13" t="s">
        <v>171</v>
      </c>
      <c r="G31" s="13">
        <v>180</v>
      </c>
      <c r="H31" s="13">
        <v>3493</v>
      </c>
      <c r="I31" s="13">
        <v>7193</v>
      </c>
      <c r="J31" s="13" t="s">
        <v>171</v>
      </c>
    </row>
    <row r="32" spans="1:10" ht="13.8" thickBot="1" x14ac:dyDescent="0.3">
      <c r="A32" s="254" t="s">
        <v>17</v>
      </c>
      <c r="B32" s="237">
        <v>3875</v>
      </c>
      <c r="C32" s="199" t="s">
        <v>171</v>
      </c>
      <c r="D32" s="199" t="s">
        <v>171</v>
      </c>
      <c r="E32" s="199" t="s">
        <v>171</v>
      </c>
      <c r="F32" s="199" t="s">
        <v>171</v>
      </c>
      <c r="G32" s="199" t="s">
        <v>171</v>
      </c>
      <c r="H32" s="199">
        <v>1353</v>
      </c>
      <c r="I32" s="199">
        <v>2518</v>
      </c>
      <c r="J32" s="199">
        <v>4</v>
      </c>
    </row>
    <row r="33" spans="1:10" x14ac:dyDescent="0.25">
      <c r="A33" s="202" t="s">
        <v>491</v>
      </c>
      <c r="B33" s="202"/>
      <c r="C33" s="202"/>
      <c r="D33" s="202"/>
      <c r="E33" s="202"/>
      <c r="F33" s="202"/>
      <c r="G33" s="202"/>
      <c r="H33" s="202"/>
      <c r="I33" s="202"/>
      <c r="J33" s="202"/>
    </row>
    <row r="34" spans="1:10" x14ac:dyDescent="0.25">
      <c r="A34" s="127" t="s">
        <v>109</v>
      </c>
      <c r="B34" s="127"/>
      <c r="C34" s="127"/>
      <c r="D34" s="127"/>
      <c r="E34" s="127"/>
      <c r="F34" s="127"/>
      <c r="G34" s="127"/>
      <c r="H34" s="127"/>
      <c r="I34" s="127"/>
      <c r="J34" s="127"/>
    </row>
    <row r="35" spans="1:10" s="23" customFormat="1" ht="55.8" customHeight="1" x14ac:dyDescent="0.25">
      <c r="A35" s="139" t="s">
        <v>465</v>
      </c>
      <c r="B35" s="139"/>
      <c r="C35" s="139"/>
      <c r="D35" s="139"/>
      <c r="E35" s="139"/>
      <c r="F35" s="139"/>
      <c r="G35" s="139"/>
      <c r="H35" s="139"/>
      <c r="I35" s="139"/>
      <c r="J35" s="139"/>
    </row>
  </sheetData>
  <mergeCells count="7">
    <mergeCell ref="A1:J1"/>
    <mergeCell ref="A34:J34"/>
    <mergeCell ref="A35:J35"/>
    <mergeCell ref="C6:G6"/>
    <mergeCell ref="H6:I6"/>
    <mergeCell ref="I4:J4"/>
    <mergeCell ref="A33:J3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59999389629810485"/>
  </sheetPr>
  <dimension ref="A1:H33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5" customWidth="1"/>
    <col min="2" max="2" width="13.44140625" style="4" bestFit="1" customWidth="1"/>
    <col min="3" max="3" width="6.33203125" style="4" bestFit="1" customWidth="1"/>
    <col min="4" max="4" width="11.44140625" style="4" bestFit="1"/>
    <col min="5" max="5" width="5.109375" style="4" bestFit="1" customWidth="1"/>
    <col min="6" max="6" width="6.33203125" style="4" bestFit="1" customWidth="1"/>
    <col min="7" max="7" width="8.88671875" style="4" bestFit="1" customWidth="1"/>
    <col min="8" max="8" width="17.109375" style="4" bestFit="1" customWidth="1"/>
    <col min="9" max="16384" width="11.44140625" style="4"/>
  </cols>
  <sheetData>
    <row r="1" spans="1:8" ht="18" customHeight="1" x14ac:dyDescent="0.25">
      <c r="A1" s="124" t="s">
        <v>430</v>
      </c>
      <c r="B1" s="124"/>
      <c r="C1" s="124"/>
      <c r="D1" s="124"/>
      <c r="E1" s="124"/>
      <c r="F1" s="124"/>
      <c r="G1" s="124"/>
      <c r="H1" s="124"/>
    </row>
    <row r="2" spans="1:8" ht="18" customHeight="1" x14ac:dyDescent="0.25">
      <c r="A2" s="27"/>
      <c r="B2" s="27"/>
      <c r="C2" s="27"/>
      <c r="D2" s="27"/>
      <c r="E2" s="27"/>
      <c r="F2" s="27"/>
      <c r="G2" s="27"/>
      <c r="H2" s="27"/>
    </row>
    <row r="3" spans="1:8" ht="18" customHeight="1" x14ac:dyDescent="0.25">
      <c r="A3" s="27"/>
      <c r="B3" s="27"/>
      <c r="C3" s="27"/>
      <c r="D3" s="27"/>
      <c r="E3" s="27"/>
      <c r="F3" s="27"/>
      <c r="G3" s="27"/>
      <c r="H3" s="27"/>
    </row>
    <row r="4" spans="1:8" ht="13.8" thickBot="1" x14ac:dyDescent="0.3">
      <c r="G4" s="125" t="s">
        <v>97</v>
      </c>
      <c r="H4" s="125"/>
    </row>
    <row r="5" spans="1:8" x14ac:dyDescent="0.25">
      <c r="A5" s="207"/>
      <c r="B5" s="234" t="s">
        <v>19</v>
      </c>
      <c r="C5" s="207"/>
      <c r="D5" s="207"/>
      <c r="E5" s="207"/>
      <c r="F5" s="207"/>
      <c r="G5" s="207"/>
      <c r="H5" s="207"/>
    </row>
    <row r="6" spans="1:8" x14ac:dyDescent="0.25">
      <c r="A6" s="7"/>
      <c r="B6" s="255"/>
      <c r="C6" s="8" t="s">
        <v>49</v>
      </c>
      <c r="D6" s="209" t="s">
        <v>50</v>
      </c>
      <c r="E6" s="209"/>
      <c r="F6" s="209"/>
      <c r="G6" s="209"/>
      <c r="H6" s="8" t="s">
        <v>51</v>
      </c>
    </row>
    <row r="7" spans="1:8" x14ac:dyDescent="0.25">
      <c r="A7" s="195"/>
      <c r="B7" s="230"/>
      <c r="C7" s="196"/>
      <c r="D7" s="196"/>
      <c r="E7" s="196" t="s">
        <v>52</v>
      </c>
      <c r="F7" s="196" t="s">
        <v>53</v>
      </c>
      <c r="G7" s="196" t="s">
        <v>54</v>
      </c>
      <c r="H7" s="196"/>
    </row>
    <row r="8" spans="1:8" x14ac:dyDescent="0.25">
      <c r="A8" s="12" t="s">
        <v>3</v>
      </c>
      <c r="B8" s="236">
        <v>1484</v>
      </c>
      <c r="C8" s="13">
        <v>988</v>
      </c>
      <c r="D8" s="13">
        <v>321</v>
      </c>
      <c r="E8" s="13">
        <v>75</v>
      </c>
      <c r="F8" s="13">
        <v>49</v>
      </c>
      <c r="G8" s="13">
        <v>197</v>
      </c>
      <c r="H8" s="13">
        <v>175</v>
      </c>
    </row>
    <row r="9" spans="1:8" x14ac:dyDescent="0.25">
      <c r="A9" s="10" t="s">
        <v>134</v>
      </c>
      <c r="B9" s="236">
        <v>550</v>
      </c>
      <c r="C9" s="13">
        <v>543</v>
      </c>
      <c r="D9" s="13">
        <v>7</v>
      </c>
      <c r="E9" s="13" t="s">
        <v>171</v>
      </c>
      <c r="F9" s="13" t="s">
        <v>171</v>
      </c>
      <c r="G9" s="13">
        <v>7</v>
      </c>
      <c r="H9" s="13" t="s">
        <v>171</v>
      </c>
    </row>
    <row r="10" spans="1:8" x14ac:dyDescent="0.25">
      <c r="A10" s="10" t="s">
        <v>115</v>
      </c>
      <c r="B10" s="236">
        <v>424</v>
      </c>
      <c r="C10" s="13">
        <v>410</v>
      </c>
      <c r="D10" s="13">
        <v>14</v>
      </c>
      <c r="E10" s="13">
        <v>5</v>
      </c>
      <c r="F10" s="13">
        <v>9</v>
      </c>
      <c r="G10" s="13" t="s">
        <v>171</v>
      </c>
      <c r="H10" s="13" t="s">
        <v>171</v>
      </c>
    </row>
    <row r="11" spans="1:8" x14ac:dyDescent="0.25">
      <c r="A11" s="10" t="s">
        <v>116</v>
      </c>
      <c r="B11" s="236" t="s">
        <v>171</v>
      </c>
      <c r="C11" s="13" t="s">
        <v>171</v>
      </c>
      <c r="D11" s="13" t="s">
        <v>171</v>
      </c>
      <c r="E11" s="13" t="s">
        <v>171</v>
      </c>
      <c r="F11" s="13" t="s">
        <v>171</v>
      </c>
      <c r="G11" s="13" t="s">
        <v>171</v>
      </c>
      <c r="H11" s="13" t="s">
        <v>171</v>
      </c>
    </row>
    <row r="12" spans="1:8" x14ac:dyDescent="0.25">
      <c r="A12" s="7" t="s">
        <v>117</v>
      </c>
      <c r="B12" s="236" t="s">
        <v>171</v>
      </c>
      <c r="C12" s="13" t="s">
        <v>171</v>
      </c>
      <c r="D12" s="13" t="s">
        <v>171</v>
      </c>
      <c r="E12" s="13" t="s">
        <v>171</v>
      </c>
      <c r="F12" s="13" t="s">
        <v>171</v>
      </c>
      <c r="G12" s="13" t="s">
        <v>171</v>
      </c>
      <c r="H12" s="13" t="s">
        <v>171</v>
      </c>
    </row>
    <row r="13" spans="1:8" x14ac:dyDescent="0.25">
      <c r="A13" s="7" t="s">
        <v>118</v>
      </c>
      <c r="B13" s="236">
        <v>80</v>
      </c>
      <c r="C13" s="13" t="s">
        <v>171</v>
      </c>
      <c r="D13" s="13" t="s">
        <v>171</v>
      </c>
      <c r="E13" s="13" t="s">
        <v>171</v>
      </c>
      <c r="F13" s="13" t="s">
        <v>171</v>
      </c>
      <c r="G13" s="13" t="s">
        <v>171</v>
      </c>
      <c r="H13" s="13">
        <v>80</v>
      </c>
    </row>
    <row r="14" spans="1:8" x14ac:dyDescent="0.25">
      <c r="A14" s="7" t="s">
        <v>119</v>
      </c>
      <c r="B14" s="236" t="s">
        <v>171</v>
      </c>
      <c r="C14" s="13" t="s">
        <v>171</v>
      </c>
      <c r="D14" s="13" t="s">
        <v>171</v>
      </c>
      <c r="E14" s="13" t="s">
        <v>171</v>
      </c>
      <c r="F14" s="13" t="s">
        <v>171</v>
      </c>
      <c r="G14" s="13" t="s">
        <v>171</v>
      </c>
      <c r="H14" s="13" t="s">
        <v>171</v>
      </c>
    </row>
    <row r="15" spans="1:8" x14ac:dyDescent="0.25">
      <c r="A15" s="7" t="s">
        <v>120</v>
      </c>
      <c r="B15" s="236">
        <v>20</v>
      </c>
      <c r="C15" s="13" t="s">
        <v>171</v>
      </c>
      <c r="D15" s="13" t="s">
        <v>171</v>
      </c>
      <c r="E15" s="13" t="s">
        <v>171</v>
      </c>
      <c r="F15" s="13" t="s">
        <v>171</v>
      </c>
      <c r="G15" s="13" t="s">
        <v>171</v>
      </c>
      <c r="H15" s="13">
        <v>20</v>
      </c>
    </row>
    <row r="16" spans="1:8" x14ac:dyDescent="0.25">
      <c r="A16" s="7" t="s">
        <v>121</v>
      </c>
      <c r="B16" s="236">
        <v>185</v>
      </c>
      <c r="C16" s="13" t="s">
        <v>171</v>
      </c>
      <c r="D16" s="13">
        <v>170</v>
      </c>
      <c r="E16" s="13" t="s">
        <v>171</v>
      </c>
      <c r="F16" s="13" t="s">
        <v>171</v>
      </c>
      <c r="G16" s="13">
        <v>170</v>
      </c>
      <c r="H16" s="13">
        <v>15</v>
      </c>
    </row>
    <row r="17" spans="1:8" x14ac:dyDescent="0.25">
      <c r="A17" s="7" t="s">
        <v>122</v>
      </c>
      <c r="B17" s="236">
        <v>225</v>
      </c>
      <c r="C17" s="13">
        <v>35</v>
      </c>
      <c r="D17" s="13">
        <v>130</v>
      </c>
      <c r="E17" s="13">
        <v>70</v>
      </c>
      <c r="F17" s="13">
        <v>40</v>
      </c>
      <c r="G17" s="13">
        <v>20</v>
      </c>
      <c r="H17" s="13">
        <v>60</v>
      </c>
    </row>
    <row r="18" spans="1:8" x14ac:dyDescent="0.25">
      <c r="A18" s="7" t="s">
        <v>123</v>
      </c>
      <c r="B18" s="236" t="s">
        <v>171</v>
      </c>
      <c r="C18" s="13" t="s">
        <v>171</v>
      </c>
      <c r="D18" s="13" t="s">
        <v>171</v>
      </c>
      <c r="E18" s="13" t="s">
        <v>171</v>
      </c>
      <c r="F18" s="13" t="s">
        <v>171</v>
      </c>
      <c r="G18" s="13" t="s">
        <v>171</v>
      </c>
      <c r="H18" s="13" t="s">
        <v>171</v>
      </c>
    </row>
    <row r="19" spans="1:8" x14ac:dyDescent="0.25">
      <c r="A19" s="12" t="s">
        <v>4</v>
      </c>
      <c r="B19" s="236">
        <v>1484</v>
      </c>
      <c r="C19" s="13">
        <v>988</v>
      </c>
      <c r="D19" s="13">
        <v>321</v>
      </c>
      <c r="E19" s="13">
        <v>75</v>
      </c>
      <c r="F19" s="13">
        <v>49</v>
      </c>
      <c r="G19" s="13">
        <v>197</v>
      </c>
      <c r="H19" s="13">
        <v>175</v>
      </c>
    </row>
    <row r="20" spans="1:8" x14ac:dyDescent="0.25">
      <c r="A20" s="12" t="s">
        <v>5</v>
      </c>
      <c r="B20" s="236" t="s">
        <v>171</v>
      </c>
      <c r="C20" s="13" t="s">
        <v>171</v>
      </c>
      <c r="D20" s="13" t="s">
        <v>171</v>
      </c>
      <c r="E20" s="13" t="s">
        <v>171</v>
      </c>
      <c r="F20" s="13" t="s">
        <v>171</v>
      </c>
      <c r="G20" s="13" t="s">
        <v>171</v>
      </c>
      <c r="H20" s="13" t="s">
        <v>171</v>
      </c>
    </row>
    <row r="21" spans="1:8" x14ac:dyDescent="0.25">
      <c r="A21" s="12" t="s">
        <v>6</v>
      </c>
      <c r="B21" s="236">
        <v>205</v>
      </c>
      <c r="C21" s="13" t="s">
        <v>171</v>
      </c>
      <c r="D21" s="13">
        <v>170</v>
      </c>
      <c r="E21" s="13" t="s">
        <v>171</v>
      </c>
      <c r="F21" s="13" t="s">
        <v>171</v>
      </c>
      <c r="G21" s="13">
        <v>170</v>
      </c>
      <c r="H21" s="13">
        <v>35</v>
      </c>
    </row>
    <row r="22" spans="1:8" x14ac:dyDescent="0.25">
      <c r="A22" s="12" t="s">
        <v>7</v>
      </c>
      <c r="B22" s="236">
        <v>1279</v>
      </c>
      <c r="C22" s="13">
        <v>988</v>
      </c>
      <c r="D22" s="13">
        <v>151</v>
      </c>
      <c r="E22" s="13">
        <v>75</v>
      </c>
      <c r="F22" s="13">
        <v>49</v>
      </c>
      <c r="G22" s="13">
        <v>27</v>
      </c>
      <c r="H22" s="13">
        <v>140</v>
      </c>
    </row>
    <row r="23" spans="1:8" x14ac:dyDescent="0.25">
      <c r="A23" s="12" t="s">
        <v>8</v>
      </c>
      <c r="B23" s="236" t="s">
        <v>171</v>
      </c>
      <c r="C23" s="13" t="s">
        <v>171</v>
      </c>
      <c r="D23" s="13" t="s">
        <v>171</v>
      </c>
      <c r="E23" s="13" t="s">
        <v>171</v>
      </c>
      <c r="F23" s="13" t="s">
        <v>171</v>
      </c>
      <c r="G23" s="13" t="s">
        <v>171</v>
      </c>
      <c r="H23" s="13" t="s">
        <v>171</v>
      </c>
    </row>
    <row r="24" spans="1:8" x14ac:dyDescent="0.25">
      <c r="A24" s="12" t="s">
        <v>9</v>
      </c>
      <c r="B24" s="236" t="s">
        <v>171</v>
      </c>
      <c r="C24" s="13" t="s">
        <v>171</v>
      </c>
      <c r="D24" s="13" t="s">
        <v>171</v>
      </c>
      <c r="E24" s="13" t="s">
        <v>171</v>
      </c>
      <c r="F24" s="13" t="s">
        <v>171</v>
      </c>
      <c r="G24" s="13" t="s">
        <v>171</v>
      </c>
      <c r="H24" s="13" t="s">
        <v>171</v>
      </c>
    </row>
    <row r="25" spans="1:8" x14ac:dyDescent="0.25">
      <c r="A25" s="12" t="s">
        <v>10</v>
      </c>
      <c r="B25" s="236">
        <v>20</v>
      </c>
      <c r="C25" s="13" t="s">
        <v>171</v>
      </c>
      <c r="D25" s="13" t="s">
        <v>171</v>
      </c>
      <c r="E25" s="13" t="s">
        <v>171</v>
      </c>
      <c r="F25" s="13" t="s">
        <v>171</v>
      </c>
      <c r="G25" s="13" t="s">
        <v>171</v>
      </c>
      <c r="H25" s="13">
        <v>20</v>
      </c>
    </row>
    <row r="26" spans="1:8" x14ac:dyDescent="0.25">
      <c r="A26" s="12" t="s">
        <v>11</v>
      </c>
      <c r="B26" s="236" t="s">
        <v>171</v>
      </c>
      <c r="C26" s="13" t="s">
        <v>171</v>
      </c>
      <c r="D26" s="13" t="s">
        <v>171</v>
      </c>
      <c r="E26" s="13" t="s">
        <v>171</v>
      </c>
      <c r="F26" s="13" t="s">
        <v>171</v>
      </c>
      <c r="G26" s="13" t="s">
        <v>171</v>
      </c>
      <c r="H26" s="13" t="s">
        <v>171</v>
      </c>
    </row>
    <row r="27" spans="1:8" x14ac:dyDescent="0.25">
      <c r="A27" s="12" t="s">
        <v>12</v>
      </c>
      <c r="B27" s="236">
        <v>185</v>
      </c>
      <c r="C27" s="13" t="s">
        <v>171</v>
      </c>
      <c r="D27" s="13">
        <v>170</v>
      </c>
      <c r="E27" s="13" t="s">
        <v>171</v>
      </c>
      <c r="F27" s="13" t="s">
        <v>171</v>
      </c>
      <c r="G27" s="13">
        <v>170</v>
      </c>
      <c r="H27" s="13">
        <v>15</v>
      </c>
    </row>
    <row r="28" spans="1:8" x14ac:dyDescent="0.25">
      <c r="A28" s="12" t="s">
        <v>13</v>
      </c>
      <c r="B28" s="236">
        <v>769</v>
      </c>
      <c r="C28" s="13">
        <v>668</v>
      </c>
      <c r="D28" s="13">
        <v>21</v>
      </c>
      <c r="E28" s="13">
        <v>5</v>
      </c>
      <c r="F28" s="13">
        <v>9</v>
      </c>
      <c r="G28" s="13">
        <v>7</v>
      </c>
      <c r="H28" s="13">
        <v>80</v>
      </c>
    </row>
    <row r="29" spans="1:8" x14ac:dyDescent="0.25">
      <c r="A29" s="12" t="s">
        <v>14</v>
      </c>
      <c r="B29" s="236">
        <v>320</v>
      </c>
      <c r="C29" s="13">
        <v>320</v>
      </c>
      <c r="D29" s="13" t="s">
        <v>171</v>
      </c>
      <c r="E29" s="13" t="s">
        <v>171</v>
      </c>
      <c r="F29" s="13" t="s">
        <v>171</v>
      </c>
      <c r="G29" s="13" t="s">
        <v>171</v>
      </c>
      <c r="H29" s="13" t="s">
        <v>171</v>
      </c>
    </row>
    <row r="30" spans="1:8" x14ac:dyDescent="0.25">
      <c r="A30" s="12" t="s">
        <v>15</v>
      </c>
      <c r="B30" s="236" t="s">
        <v>171</v>
      </c>
      <c r="C30" s="13" t="s">
        <v>171</v>
      </c>
      <c r="D30" s="13" t="s">
        <v>171</v>
      </c>
      <c r="E30" s="13" t="s">
        <v>171</v>
      </c>
      <c r="F30" s="13" t="s">
        <v>171</v>
      </c>
      <c r="G30" s="13" t="s">
        <v>171</v>
      </c>
      <c r="H30" s="13" t="s">
        <v>171</v>
      </c>
    </row>
    <row r="31" spans="1:8" x14ac:dyDescent="0.25">
      <c r="A31" s="12" t="s">
        <v>16</v>
      </c>
      <c r="B31" s="236">
        <v>190</v>
      </c>
      <c r="C31" s="13" t="s">
        <v>171</v>
      </c>
      <c r="D31" s="13">
        <v>130</v>
      </c>
      <c r="E31" s="13">
        <v>70</v>
      </c>
      <c r="F31" s="13">
        <v>40</v>
      </c>
      <c r="G31" s="13">
        <v>20</v>
      </c>
      <c r="H31" s="13">
        <v>60</v>
      </c>
    </row>
    <row r="32" spans="1:8" ht="13.8" thickBot="1" x14ac:dyDescent="0.3">
      <c r="A32" s="198" t="s">
        <v>17</v>
      </c>
      <c r="B32" s="237" t="s">
        <v>171</v>
      </c>
      <c r="C32" s="199" t="s">
        <v>171</v>
      </c>
      <c r="D32" s="199" t="s">
        <v>171</v>
      </c>
      <c r="E32" s="199" t="s">
        <v>171</v>
      </c>
      <c r="F32" s="199" t="s">
        <v>171</v>
      </c>
      <c r="G32" s="199" t="s">
        <v>171</v>
      </c>
      <c r="H32" s="199" t="s">
        <v>171</v>
      </c>
    </row>
    <row r="33" spans="1:8" x14ac:dyDescent="0.25">
      <c r="A33" s="202" t="s">
        <v>491</v>
      </c>
      <c r="B33" s="202"/>
      <c r="C33" s="202"/>
      <c r="D33" s="202"/>
      <c r="E33" s="202"/>
      <c r="F33" s="202"/>
      <c r="G33" s="202"/>
      <c r="H33" s="202"/>
    </row>
  </sheetData>
  <mergeCells count="4">
    <mergeCell ref="D6:G6"/>
    <mergeCell ref="A1:H1"/>
    <mergeCell ref="G4:H4"/>
    <mergeCell ref="A33:H3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</sheetPr>
  <dimension ref="A1:H32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5" customWidth="1"/>
    <col min="2" max="2" width="17.44140625" style="5" bestFit="1" customWidth="1"/>
    <col min="3" max="3" width="17.6640625" style="4" bestFit="1" customWidth="1"/>
    <col min="4" max="4" width="12.33203125" style="4" bestFit="1" customWidth="1"/>
    <col min="5" max="16384" width="11.44140625" style="4"/>
  </cols>
  <sheetData>
    <row r="1" spans="1:8" ht="18" customHeight="1" x14ac:dyDescent="0.25">
      <c r="A1" s="124" t="s">
        <v>431</v>
      </c>
      <c r="B1" s="124"/>
      <c r="C1" s="124"/>
      <c r="D1" s="124"/>
      <c r="E1" s="29"/>
      <c r="F1" s="29"/>
      <c r="G1" s="29"/>
      <c r="H1" s="29"/>
    </row>
    <row r="2" spans="1:8" ht="18" customHeight="1" x14ac:dyDescent="0.25">
      <c r="A2" s="27"/>
      <c r="B2" s="27"/>
      <c r="C2" s="27"/>
      <c r="D2" s="27"/>
    </row>
    <row r="3" spans="1:8" ht="18" customHeight="1" x14ac:dyDescent="0.25">
      <c r="A3" s="27"/>
      <c r="B3" s="27"/>
      <c r="C3" s="27"/>
      <c r="D3" s="27"/>
    </row>
    <row r="4" spans="1:8" ht="13.8" thickBot="1" x14ac:dyDescent="0.3">
      <c r="C4" s="125" t="s">
        <v>98</v>
      </c>
      <c r="D4" s="125"/>
    </row>
    <row r="5" spans="1:8" ht="39.6" x14ac:dyDescent="0.25">
      <c r="A5" s="256"/>
      <c r="B5" s="258" t="s">
        <v>130</v>
      </c>
      <c r="C5" s="257"/>
      <c r="D5" s="257"/>
    </row>
    <row r="6" spans="1:8" ht="26.4" x14ac:dyDescent="0.25">
      <c r="A6" s="195"/>
      <c r="B6" s="235"/>
      <c r="C6" s="204" t="s">
        <v>141</v>
      </c>
      <c r="D6" s="196" t="s">
        <v>31</v>
      </c>
    </row>
    <row r="7" spans="1:8" x14ac:dyDescent="0.25">
      <c r="A7" s="12" t="s">
        <v>3</v>
      </c>
      <c r="B7" s="236">
        <v>1017</v>
      </c>
      <c r="C7" s="13">
        <v>42</v>
      </c>
      <c r="D7" s="13">
        <v>975</v>
      </c>
    </row>
    <row r="8" spans="1:8" x14ac:dyDescent="0.25">
      <c r="A8" s="10" t="s">
        <v>134</v>
      </c>
      <c r="B8" s="252" t="s">
        <v>171</v>
      </c>
      <c r="C8" s="13" t="s">
        <v>171</v>
      </c>
      <c r="D8" s="13" t="s">
        <v>171</v>
      </c>
    </row>
    <row r="9" spans="1:8" x14ac:dyDescent="0.25">
      <c r="A9" s="10" t="s">
        <v>115</v>
      </c>
      <c r="B9" s="252" t="s">
        <v>171</v>
      </c>
      <c r="C9" s="13" t="s">
        <v>171</v>
      </c>
      <c r="D9" s="13" t="s">
        <v>171</v>
      </c>
    </row>
    <row r="10" spans="1:8" x14ac:dyDescent="0.25">
      <c r="A10" s="10" t="s">
        <v>116</v>
      </c>
      <c r="B10" s="252">
        <v>10</v>
      </c>
      <c r="C10" s="13">
        <v>10</v>
      </c>
      <c r="D10" s="13" t="s">
        <v>171</v>
      </c>
    </row>
    <row r="11" spans="1:8" x14ac:dyDescent="0.25">
      <c r="A11" s="7" t="s">
        <v>117</v>
      </c>
      <c r="B11" s="253">
        <v>9</v>
      </c>
      <c r="C11" s="13" t="s">
        <v>171</v>
      </c>
      <c r="D11" s="13">
        <v>9</v>
      </c>
    </row>
    <row r="12" spans="1:8" x14ac:dyDescent="0.25">
      <c r="A12" s="7" t="s">
        <v>118</v>
      </c>
      <c r="B12" s="253" t="s">
        <v>171</v>
      </c>
      <c r="C12" s="13" t="s">
        <v>171</v>
      </c>
      <c r="D12" s="13" t="s">
        <v>171</v>
      </c>
    </row>
    <row r="13" spans="1:8" x14ac:dyDescent="0.25">
      <c r="A13" s="7" t="s">
        <v>119</v>
      </c>
      <c r="B13" s="253">
        <v>15</v>
      </c>
      <c r="C13" s="13" t="s">
        <v>171</v>
      </c>
      <c r="D13" s="13">
        <v>15</v>
      </c>
    </row>
    <row r="14" spans="1:8" x14ac:dyDescent="0.25">
      <c r="A14" s="7" t="s">
        <v>120</v>
      </c>
      <c r="B14" s="253">
        <v>151</v>
      </c>
      <c r="C14" s="13">
        <v>26</v>
      </c>
      <c r="D14" s="13">
        <v>125</v>
      </c>
    </row>
    <row r="15" spans="1:8" x14ac:dyDescent="0.25">
      <c r="A15" s="7" t="s">
        <v>121</v>
      </c>
      <c r="B15" s="253">
        <v>190</v>
      </c>
      <c r="C15" s="13">
        <v>6</v>
      </c>
      <c r="D15" s="13">
        <v>184</v>
      </c>
    </row>
    <row r="16" spans="1:8" x14ac:dyDescent="0.25">
      <c r="A16" s="7" t="s">
        <v>122</v>
      </c>
      <c r="B16" s="253">
        <v>41</v>
      </c>
      <c r="C16" s="13" t="s">
        <v>171</v>
      </c>
      <c r="D16" s="13">
        <v>41</v>
      </c>
    </row>
    <row r="17" spans="1:4" x14ac:dyDescent="0.25">
      <c r="A17" s="7" t="s">
        <v>123</v>
      </c>
      <c r="B17" s="253">
        <v>601</v>
      </c>
      <c r="C17" s="13" t="s">
        <v>171</v>
      </c>
      <c r="D17" s="13">
        <v>601</v>
      </c>
    </row>
    <row r="18" spans="1:4" x14ac:dyDescent="0.25">
      <c r="A18" s="12" t="s">
        <v>4</v>
      </c>
      <c r="B18" s="236">
        <v>1008</v>
      </c>
      <c r="C18" s="14">
        <v>42</v>
      </c>
      <c r="D18" s="14">
        <v>966</v>
      </c>
    </row>
    <row r="19" spans="1:4" x14ac:dyDescent="0.25">
      <c r="A19" s="12" t="s">
        <v>5</v>
      </c>
      <c r="B19" s="236">
        <v>9</v>
      </c>
      <c r="C19" s="14" t="s">
        <v>171</v>
      </c>
      <c r="D19" s="14">
        <v>9</v>
      </c>
    </row>
    <row r="20" spans="1:4" x14ac:dyDescent="0.25">
      <c r="A20" s="12" t="s">
        <v>6</v>
      </c>
      <c r="B20" s="236">
        <v>180</v>
      </c>
      <c r="C20" s="13">
        <v>32</v>
      </c>
      <c r="D20" s="13">
        <v>148</v>
      </c>
    </row>
    <row r="21" spans="1:4" x14ac:dyDescent="0.25">
      <c r="A21" s="12" t="s">
        <v>7</v>
      </c>
      <c r="B21" s="236">
        <v>837</v>
      </c>
      <c r="C21" s="13">
        <v>10</v>
      </c>
      <c r="D21" s="13">
        <v>827</v>
      </c>
    </row>
    <row r="22" spans="1:4" x14ac:dyDescent="0.25">
      <c r="A22" s="12" t="s">
        <v>8</v>
      </c>
      <c r="B22" s="236" t="s">
        <v>171</v>
      </c>
      <c r="C22" s="13" t="s">
        <v>171</v>
      </c>
      <c r="D22" s="13" t="s">
        <v>171</v>
      </c>
    </row>
    <row r="23" spans="1:4" x14ac:dyDescent="0.25">
      <c r="A23" s="12" t="s">
        <v>9</v>
      </c>
      <c r="B23" s="236" t="s">
        <v>171</v>
      </c>
      <c r="C23" s="13" t="s">
        <v>171</v>
      </c>
      <c r="D23" s="13" t="s">
        <v>171</v>
      </c>
    </row>
    <row r="24" spans="1:4" x14ac:dyDescent="0.25">
      <c r="A24" s="12" t="s">
        <v>10</v>
      </c>
      <c r="B24" s="236">
        <v>168</v>
      </c>
      <c r="C24" s="13">
        <v>20</v>
      </c>
      <c r="D24" s="13">
        <v>148</v>
      </c>
    </row>
    <row r="25" spans="1:4" x14ac:dyDescent="0.25">
      <c r="A25" s="12" t="s">
        <v>11</v>
      </c>
      <c r="B25" s="236" t="s">
        <v>171</v>
      </c>
      <c r="C25" s="13" t="s">
        <v>171</v>
      </c>
      <c r="D25" s="13" t="s">
        <v>171</v>
      </c>
    </row>
    <row r="26" spans="1:4" x14ac:dyDescent="0.25">
      <c r="A26" s="12" t="s">
        <v>12</v>
      </c>
      <c r="B26" s="236">
        <v>12</v>
      </c>
      <c r="C26" s="13">
        <v>12</v>
      </c>
      <c r="D26" s="13" t="s">
        <v>171</v>
      </c>
    </row>
    <row r="27" spans="1:4" x14ac:dyDescent="0.25">
      <c r="A27" s="12" t="s">
        <v>13</v>
      </c>
      <c r="B27" s="236">
        <v>92</v>
      </c>
      <c r="C27" s="13" t="s">
        <v>171</v>
      </c>
      <c r="D27" s="13">
        <v>92</v>
      </c>
    </row>
    <row r="28" spans="1:4" x14ac:dyDescent="0.25">
      <c r="A28" s="12" t="s">
        <v>14</v>
      </c>
      <c r="B28" s="236">
        <v>135</v>
      </c>
      <c r="C28" s="13">
        <v>10</v>
      </c>
      <c r="D28" s="13">
        <v>125</v>
      </c>
    </row>
    <row r="29" spans="1:4" x14ac:dyDescent="0.25">
      <c r="A29" s="12" t="s">
        <v>15</v>
      </c>
      <c r="B29" s="236">
        <v>81</v>
      </c>
      <c r="C29" s="13" t="s">
        <v>171</v>
      </c>
      <c r="D29" s="13">
        <v>81</v>
      </c>
    </row>
    <row r="30" spans="1:4" x14ac:dyDescent="0.25">
      <c r="A30" s="12" t="s">
        <v>16</v>
      </c>
      <c r="B30" s="236">
        <v>520</v>
      </c>
      <c r="C30" s="13" t="s">
        <v>171</v>
      </c>
      <c r="D30" s="13">
        <v>520</v>
      </c>
    </row>
    <row r="31" spans="1:4" ht="13.8" thickBot="1" x14ac:dyDescent="0.3">
      <c r="A31" s="198" t="s">
        <v>17</v>
      </c>
      <c r="B31" s="237">
        <v>9</v>
      </c>
      <c r="C31" s="199" t="s">
        <v>171</v>
      </c>
      <c r="D31" s="199">
        <v>9</v>
      </c>
    </row>
    <row r="32" spans="1:4" x14ac:dyDescent="0.25">
      <c r="A32" s="202" t="s">
        <v>491</v>
      </c>
      <c r="B32" s="202"/>
      <c r="C32" s="202"/>
      <c r="D32" s="202"/>
    </row>
  </sheetData>
  <mergeCells count="3">
    <mergeCell ref="A1:D1"/>
    <mergeCell ref="C4:D4"/>
    <mergeCell ref="A32:D32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59999389629810485"/>
  </sheetPr>
  <dimension ref="A1:H25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5" customWidth="1"/>
    <col min="2" max="2" width="8.5546875" style="4" bestFit="1" customWidth="1"/>
    <col min="3" max="3" width="14.5546875" style="4" bestFit="1" customWidth="1"/>
    <col min="4" max="4" width="6.88671875" style="4" bestFit="1" customWidth="1"/>
    <col min="5" max="5" width="6.6640625" style="4" bestFit="1" customWidth="1"/>
    <col min="6" max="6" width="9.33203125" style="4" bestFit="1" customWidth="1"/>
    <col min="7" max="7" width="11.33203125" style="1" bestFit="1" customWidth="1"/>
    <col min="8" max="8" width="7.44140625" style="4" customWidth="1"/>
    <col min="9" max="16384" width="11.44140625" style="4"/>
  </cols>
  <sheetData>
    <row r="1" spans="1:8" ht="18" customHeight="1" x14ac:dyDescent="0.25">
      <c r="A1" s="124" t="s">
        <v>432</v>
      </c>
      <c r="B1" s="124"/>
      <c r="C1" s="124"/>
      <c r="D1" s="124"/>
      <c r="E1" s="124"/>
      <c r="F1" s="124"/>
      <c r="G1" s="124"/>
      <c r="H1" s="132"/>
    </row>
    <row r="2" spans="1:8" ht="18" customHeight="1" x14ac:dyDescent="0.25">
      <c r="A2" s="27"/>
      <c r="B2" s="27"/>
      <c r="C2" s="27"/>
      <c r="D2" s="27"/>
      <c r="E2" s="27"/>
      <c r="F2" s="27"/>
      <c r="G2" s="27"/>
      <c r="H2" s="27"/>
    </row>
    <row r="3" spans="1:8" ht="18" customHeight="1" x14ac:dyDescent="0.25">
      <c r="A3" s="27"/>
      <c r="B3" s="27"/>
      <c r="C3" s="27"/>
      <c r="D3" s="27"/>
      <c r="E3" s="27"/>
      <c r="F3" s="27"/>
      <c r="G3" s="27"/>
      <c r="H3" s="27"/>
    </row>
    <row r="4" spans="1:8" ht="13.8" thickBot="1" x14ac:dyDescent="0.3">
      <c r="G4" s="125" t="s">
        <v>99</v>
      </c>
      <c r="H4" s="125"/>
    </row>
    <row r="5" spans="1:8" ht="26.4" x14ac:dyDescent="0.25">
      <c r="A5" s="259"/>
      <c r="B5" s="218" t="s">
        <v>69</v>
      </c>
      <c r="C5" s="260" t="s">
        <v>156</v>
      </c>
      <c r="D5" s="218" t="s">
        <v>70</v>
      </c>
      <c r="E5" s="218" t="s">
        <v>71</v>
      </c>
      <c r="F5" s="218" t="s">
        <v>72</v>
      </c>
      <c r="G5" s="219" t="s">
        <v>73</v>
      </c>
      <c r="H5" s="260" t="s">
        <v>113</v>
      </c>
    </row>
    <row r="6" spans="1:8" x14ac:dyDescent="0.25">
      <c r="A6" s="12" t="s">
        <v>3</v>
      </c>
      <c r="B6" s="13">
        <v>6237</v>
      </c>
      <c r="C6" s="13">
        <v>282</v>
      </c>
      <c r="D6" s="13">
        <v>3519</v>
      </c>
      <c r="E6" s="13">
        <v>294</v>
      </c>
      <c r="F6" s="13">
        <v>1464</v>
      </c>
      <c r="G6" s="2">
        <v>13984</v>
      </c>
      <c r="H6" s="13">
        <v>147</v>
      </c>
    </row>
    <row r="7" spans="1:8" x14ac:dyDescent="0.25">
      <c r="A7" s="10" t="s">
        <v>134</v>
      </c>
      <c r="B7" s="13">
        <v>11</v>
      </c>
      <c r="C7" s="13" t="s">
        <v>171</v>
      </c>
      <c r="D7" s="13">
        <v>35</v>
      </c>
      <c r="E7" s="13" t="s">
        <v>171</v>
      </c>
      <c r="F7" s="13" t="s">
        <v>171</v>
      </c>
      <c r="G7" s="2" t="s">
        <v>171</v>
      </c>
      <c r="H7" s="13" t="s">
        <v>171</v>
      </c>
    </row>
    <row r="8" spans="1:8" x14ac:dyDescent="0.25">
      <c r="A8" s="10" t="s">
        <v>115</v>
      </c>
      <c r="B8" s="13">
        <v>71</v>
      </c>
      <c r="C8" s="13">
        <v>3</v>
      </c>
      <c r="D8" s="13" t="s">
        <v>171</v>
      </c>
      <c r="E8" s="13">
        <v>23</v>
      </c>
      <c r="F8" s="13">
        <v>1221</v>
      </c>
      <c r="G8" s="2" t="s">
        <v>171</v>
      </c>
      <c r="H8" s="13" t="s">
        <v>171</v>
      </c>
    </row>
    <row r="9" spans="1:8" x14ac:dyDescent="0.25">
      <c r="A9" s="10" t="s">
        <v>116</v>
      </c>
      <c r="B9" s="13">
        <v>64</v>
      </c>
      <c r="C9" s="13">
        <v>5</v>
      </c>
      <c r="D9" s="13">
        <v>72</v>
      </c>
      <c r="E9" s="13" t="s">
        <v>171</v>
      </c>
      <c r="F9" s="13" t="s">
        <v>171</v>
      </c>
      <c r="G9" s="2">
        <v>54</v>
      </c>
      <c r="H9" s="13">
        <v>9</v>
      </c>
    </row>
    <row r="10" spans="1:8" x14ac:dyDescent="0.25">
      <c r="A10" s="7" t="s">
        <v>117</v>
      </c>
      <c r="B10" s="13">
        <v>40</v>
      </c>
      <c r="C10" s="13">
        <v>3</v>
      </c>
      <c r="D10" s="13">
        <v>23</v>
      </c>
      <c r="E10" s="13">
        <v>145</v>
      </c>
      <c r="F10" s="13" t="s">
        <v>171</v>
      </c>
      <c r="G10" s="2">
        <v>63</v>
      </c>
      <c r="H10" s="13">
        <v>10</v>
      </c>
    </row>
    <row r="11" spans="1:8" x14ac:dyDescent="0.25">
      <c r="A11" s="7" t="s">
        <v>118</v>
      </c>
      <c r="B11" s="13">
        <v>173</v>
      </c>
      <c r="C11" s="13">
        <v>72</v>
      </c>
      <c r="D11" s="13">
        <v>576</v>
      </c>
      <c r="E11" s="13" t="s">
        <v>171</v>
      </c>
      <c r="F11" s="13" t="s">
        <v>171</v>
      </c>
      <c r="G11" s="2">
        <v>255</v>
      </c>
      <c r="H11" s="13" t="s">
        <v>171</v>
      </c>
    </row>
    <row r="12" spans="1:8" x14ac:dyDescent="0.25">
      <c r="A12" s="7" t="s">
        <v>119</v>
      </c>
      <c r="B12" s="13">
        <v>560</v>
      </c>
      <c r="C12" s="13">
        <v>32</v>
      </c>
      <c r="D12" s="13">
        <v>352</v>
      </c>
      <c r="E12" s="13">
        <v>100</v>
      </c>
      <c r="F12" s="13" t="s">
        <v>171</v>
      </c>
      <c r="G12" s="2">
        <v>94</v>
      </c>
      <c r="H12" s="13">
        <v>36</v>
      </c>
    </row>
    <row r="13" spans="1:8" x14ac:dyDescent="0.25">
      <c r="A13" s="7" t="s">
        <v>120</v>
      </c>
      <c r="B13" s="13">
        <v>1334</v>
      </c>
      <c r="C13" s="13">
        <v>63</v>
      </c>
      <c r="D13" s="13">
        <v>1132</v>
      </c>
      <c r="E13" s="13">
        <v>23</v>
      </c>
      <c r="F13" s="13">
        <v>241</v>
      </c>
      <c r="G13" s="2">
        <v>6002</v>
      </c>
      <c r="H13" s="13">
        <v>63</v>
      </c>
    </row>
    <row r="14" spans="1:8" x14ac:dyDescent="0.25">
      <c r="A14" s="7" t="s">
        <v>121</v>
      </c>
      <c r="B14" s="13">
        <v>1105</v>
      </c>
      <c r="C14" s="13">
        <v>9</v>
      </c>
      <c r="D14" s="13">
        <v>9</v>
      </c>
      <c r="E14" s="13" t="s">
        <v>171</v>
      </c>
      <c r="F14" s="13" t="s">
        <v>171</v>
      </c>
      <c r="G14" s="2">
        <v>2608</v>
      </c>
      <c r="H14" s="13" t="s">
        <v>171</v>
      </c>
    </row>
    <row r="15" spans="1:8" x14ac:dyDescent="0.25">
      <c r="A15" s="7" t="s">
        <v>122</v>
      </c>
      <c r="B15" s="13">
        <v>1784</v>
      </c>
      <c r="C15" s="13">
        <v>63</v>
      </c>
      <c r="D15" s="13">
        <v>1320</v>
      </c>
      <c r="E15" s="13" t="s">
        <v>171</v>
      </c>
      <c r="F15" s="13">
        <v>2</v>
      </c>
      <c r="G15" s="2">
        <v>4710</v>
      </c>
      <c r="H15" s="13">
        <v>27</v>
      </c>
    </row>
    <row r="16" spans="1:8" x14ac:dyDescent="0.25">
      <c r="A16" s="7" t="s">
        <v>123</v>
      </c>
      <c r="B16" s="13">
        <v>1095</v>
      </c>
      <c r="C16" s="13">
        <v>32</v>
      </c>
      <c r="D16" s="13" t="s">
        <v>171</v>
      </c>
      <c r="E16" s="13">
        <v>3</v>
      </c>
      <c r="F16" s="13" t="s">
        <v>171</v>
      </c>
      <c r="G16" s="2">
        <v>198</v>
      </c>
      <c r="H16" s="13">
        <v>2</v>
      </c>
    </row>
    <row r="17" spans="1:8" x14ac:dyDescent="0.25">
      <c r="A17" s="12" t="s">
        <v>4</v>
      </c>
      <c r="B17" s="14">
        <v>5519</v>
      </c>
      <c r="C17" s="14">
        <v>241</v>
      </c>
      <c r="D17" s="14">
        <v>3107</v>
      </c>
      <c r="E17" s="14">
        <v>239</v>
      </c>
      <c r="F17" s="14">
        <v>1464</v>
      </c>
      <c r="G17" s="3">
        <v>13635</v>
      </c>
      <c r="H17" s="14">
        <v>84</v>
      </c>
    </row>
    <row r="18" spans="1:8" x14ac:dyDescent="0.25">
      <c r="A18" s="12" t="s">
        <v>5</v>
      </c>
      <c r="B18" s="14">
        <v>718</v>
      </c>
      <c r="C18" s="14">
        <v>41</v>
      </c>
      <c r="D18" s="14">
        <v>412</v>
      </c>
      <c r="E18" s="14">
        <v>55</v>
      </c>
      <c r="F18" s="14" t="s">
        <v>171</v>
      </c>
      <c r="G18" s="3">
        <v>349</v>
      </c>
      <c r="H18" s="14">
        <v>63</v>
      </c>
    </row>
    <row r="19" spans="1:8" x14ac:dyDescent="0.25">
      <c r="A19" s="12" t="s">
        <v>6</v>
      </c>
      <c r="B19" s="13">
        <v>3296</v>
      </c>
      <c r="C19" s="13">
        <v>224</v>
      </c>
      <c r="D19" s="13">
        <v>2829</v>
      </c>
      <c r="E19" s="13">
        <v>286</v>
      </c>
      <c r="F19" s="13">
        <v>1462</v>
      </c>
      <c r="G19" s="2">
        <v>7782</v>
      </c>
      <c r="H19" s="13">
        <v>107</v>
      </c>
    </row>
    <row r="20" spans="1:8" ht="13.8" thickBot="1" x14ac:dyDescent="0.3">
      <c r="A20" s="198" t="s">
        <v>7</v>
      </c>
      <c r="B20" s="199">
        <v>2941</v>
      </c>
      <c r="C20" s="199">
        <v>58</v>
      </c>
      <c r="D20" s="199">
        <v>690</v>
      </c>
      <c r="E20" s="199">
        <v>8</v>
      </c>
      <c r="F20" s="199">
        <v>2</v>
      </c>
      <c r="G20" s="261">
        <v>6202</v>
      </c>
      <c r="H20" s="199">
        <v>40</v>
      </c>
    </row>
    <row r="21" spans="1:8" x14ac:dyDescent="0.25">
      <c r="A21" s="202" t="s">
        <v>491</v>
      </c>
      <c r="B21" s="202"/>
      <c r="C21" s="202"/>
      <c r="D21" s="202"/>
      <c r="E21" s="202"/>
      <c r="F21" s="202"/>
      <c r="G21" s="202"/>
      <c r="H21" s="202"/>
    </row>
    <row r="22" spans="1:8" x14ac:dyDescent="0.25">
      <c r="A22" s="127" t="s">
        <v>159</v>
      </c>
      <c r="B22" s="127"/>
      <c r="C22" s="127"/>
      <c r="D22" s="127"/>
      <c r="E22" s="127"/>
      <c r="F22" s="127"/>
      <c r="G22" s="127"/>
      <c r="H22" s="127"/>
    </row>
    <row r="23" spans="1:8" x14ac:dyDescent="0.25">
      <c r="A23" s="131" t="s">
        <v>467</v>
      </c>
      <c r="B23" s="131"/>
      <c r="C23" s="131"/>
      <c r="D23" s="131"/>
      <c r="E23" s="131"/>
      <c r="F23" s="131"/>
      <c r="G23" s="131"/>
      <c r="H23" s="131"/>
    </row>
    <row r="24" spans="1:8" x14ac:dyDescent="0.25">
      <c r="A24" s="131" t="s">
        <v>466</v>
      </c>
      <c r="B24" s="131"/>
      <c r="C24" s="131"/>
      <c r="D24" s="131"/>
      <c r="E24" s="131"/>
      <c r="F24" s="131"/>
      <c r="G24" s="131"/>
      <c r="H24" s="131"/>
    </row>
    <row r="25" spans="1:8" x14ac:dyDescent="0.25">
      <c r="A25" s="131" t="s">
        <v>468</v>
      </c>
      <c r="B25" s="131"/>
      <c r="C25" s="131"/>
      <c r="D25" s="131"/>
      <c r="E25" s="131"/>
      <c r="F25" s="131"/>
      <c r="G25" s="131"/>
      <c r="H25" s="131"/>
    </row>
  </sheetData>
  <mergeCells count="7">
    <mergeCell ref="A1:H1"/>
    <mergeCell ref="A22:H22"/>
    <mergeCell ref="A23:H23"/>
    <mergeCell ref="G4:H4"/>
    <mergeCell ref="A25:H25"/>
    <mergeCell ref="A24:H24"/>
    <mergeCell ref="A21:H21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072FE-427C-4E2F-A951-A81AB4CE7E31}">
  <dimension ref="A1:A7"/>
  <sheetViews>
    <sheetView workbookViewId="0">
      <selection activeCell="A2" sqref="A2"/>
    </sheetView>
  </sheetViews>
  <sheetFormatPr baseColWidth="10" defaultRowHeight="13.2" x14ac:dyDescent="0.25"/>
  <sheetData>
    <row r="1" spans="1:1" ht="15" x14ac:dyDescent="0.25">
      <c r="A1" s="405" t="s">
        <v>494</v>
      </c>
    </row>
    <row r="4" spans="1:1" x14ac:dyDescent="0.25">
      <c r="A4" s="183" t="s">
        <v>502</v>
      </c>
    </row>
    <row r="5" spans="1:1" x14ac:dyDescent="0.25">
      <c r="A5" s="183" t="s">
        <v>503</v>
      </c>
    </row>
    <row r="6" spans="1:1" x14ac:dyDescent="0.25">
      <c r="A6" s="183"/>
    </row>
    <row r="7" spans="1:1" x14ac:dyDescent="0.25">
      <c r="A7" s="183"/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59999389629810485"/>
  </sheetPr>
  <dimension ref="A1:I23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5" customWidth="1"/>
    <col min="2" max="2" width="7.6640625" style="5" bestFit="1" customWidth="1"/>
    <col min="3" max="3" width="8.5546875" style="4" bestFit="1" customWidth="1"/>
    <col min="4" max="4" width="13.44140625" style="4" bestFit="1" customWidth="1"/>
    <col min="5" max="5" width="6.88671875" style="4" bestFit="1" customWidth="1"/>
    <col min="6" max="6" width="6.6640625" style="4" bestFit="1" customWidth="1"/>
    <col min="7" max="7" width="9.33203125" style="4" bestFit="1" customWidth="1"/>
    <col min="8" max="8" width="11.33203125" style="1" bestFit="1" customWidth="1"/>
    <col min="9" max="9" width="7.21875" style="4" bestFit="1" customWidth="1"/>
    <col min="10" max="16384" width="11.44140625" style="4"/>
  </cols>
  <sheetData>
    <row r="1" spans="1:9" ht="18" customHeight="1" x14ac:dyDescent="0.25">
      <c r="A1" s="124" t="s">
        <v>433</v>
      </c>
      <c r="B1" s="124"/>
      <c r="C1" s="124"/>
      <c r="D1" s="124"/>
      <c r="E1" s="124"/>
      <c r="F1" s="124"/>
      <c r="G1" s="124"/>
      <c r="H1" s="132"/>
      <c r="I1" s="132"/>
    </row>
    <row r="2" spans="1:9" ht="18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18" customHeight="1" x14ac:dyDescent="0.25">
      <c r="A3" s="27"/>
      <c r="B3" s="27"/>
      <c r="C3" s="27"/>
      <c r="D3" s="27"/>
      <c r="E3" s="27"/>
      <c r="F3" s="27"/>
      <c r="G3" s="27"/>
      <c r="H3" s="27"/>
      <c r="I3" s="27"/>
    </row>
    <row r="4" spans="1:9" ht="13.8" thickBot="1" x14ac:dyDescent="0.3">
      <c r="H4" s="125" t="s">
        <v>100</v>
      </c>
      <c r="I4" s="125"/>
    </row>
    <row r="5" spans="1:9" ht="26.4" x14ac:dyDescent="0.25">
      <c r="A5" s="259"/>
      <c r="B5" s="259" t="s">
        <v>114</v>
      </c>
      <c r="C5" s="218" t="s">
        <v>69</v>
      </c>
      <c r="D5" s="260" t="s">
        <v>156</v>
      </c>
      <c r="E5" s="218" t="s">
        <v>70</v>
      </c>
      <c r="F5" s="218" t="s">
        <v>71</v>
      </c>
      <c r="G5" s="218" t="s">
        <v>72</v>
      </c>
      <c r="H5" s="219" t="s">
        <v>73</v>
      </c>
      <c r="I5" s="260" t="s">
        <v>113</v>
      </c>
    </row>
    <row r="6" spans="1:9" x14ac:dyDescent="0.25">
      <c r="A6" s="12" t="s">
        <v>3</v>
      </c>
      <c r="B6" s="13">
        <v>86</v>
      </c>
      <c r="C6" s="13">
        <v>76</v>
      </c>
      <c r="D6" s="13">
        <v>36</v>
      </c>
      <c r="E6" s="13">
        <v>19</v>
      </c>
      <c r="F6" s="13">
        <v>10</v>
      </c>
      <c r="G6" s="13">
        <v>4</v>
      </c>
      <c r="H6" s="2">
        <v>34</v>
      </c>
      <c r="I6" s="13">
        <v>17</v>
      </c>
    </row>
    <row r="7" spans="1:9" x14ac:dyDescent="0.25">
      <c r="A7" s="10" t="s">
        <v>134</v>
      </c>
      <c r="B7" s="20">
        <v>1</v>
      </c>
      <c r="C7" s="13">
        <v>1</v>
      </c>
      <c r="D7" s="13" t="s">
        <v>171</v>
      </c>
      <c r="E7" s="13">
        <v>1</v>
      </c>
      <c r="F7" s="13" t="s">
        <v>171</v>
      </c>
      <c r="G7" s="13" t="s">
        <v>171</v>
      </c>
      <c r="H7" s="2" t="s">
        <v>171</v>
      </c>
      <c r="I7" s="13" t="s">
        <v>171</v>
      </c>
    </row>
    <row r="8" spans="1:9" x14ac:dyDescent="0.25">
      <c r="A8" s="10" t="s">
        <v>115</v>
      </c>
      <c r="B8" s="20">
        <v>5</v>
      </c>
      <c r="C8" s="13">
        <v>4</v>
      </c>
      <c r="D8" s="13">
        <v>1</v>
      </c>
      <c r="E8" s="13" t="s">
        <v>171</v>
      </c>
      <c r="F8" s="13">
        <v>1</v>
      </c>
      <c r="G8" s="13">
        <v>1</v>
      </c>
      <c r="H8" s="2" t="s">
        <v>171</v>
      </c>
      <c r="I8" s="13" t="s">
        <v>171</v>
      </c>
    </row>
    <row r="9" spans="1:9" x14ac:dyDescent="0.25">
      <c r="A9" s="10" t="s">
        <v>116</v>
      </c>
      <c r="B9" s="20">
        <v>4</v>
      </c>
      <c r="C9" s="13">
        <v>3</v>
      </c>
      <c r="D9" s="13">
        <v>2</v>
      </c>
      <c r="E9" s="13">
        <v>1</v>
      </c>
      <c r="F9" s="13" t="s">
        <v>171</v>
      </c>
      <c r="G9" s="13" t="s">
        <v>171</v>
      </c>
      <c r="H9" s="2">
        <v>2</v>
      </c>
      <c r="I9" s="13">
        <v>1</v>
      </c>
    </row>
    <row r="10" spans="1:9" x14ac:dyDescent="0.25">
      <c r="A10" s="7" t="s">
        <v>117</v>
      </c>
      <c r="B10" s="13">
        <v>3</v>
      </c>
      <c r="C10" s="13">
        <v>2</v>
      </c>
      <c r="D10" s="13">
        <v>1</v>
      </c>
      <c r="E10" s="13">
        <v>2</v>
      </c>
      <c r="F10" s="13">
        <v>2</v>
      </c>
      <c r="G10" s="13" t="s">
        <v>171</v>
      </c>
      <c r="H10" s="2">
        <v>2</v>
      </c>
      <c r="I10" s="13">
        <v>2</v>
      </c>
    </row>
    <row r="11" spans="1:9" x14ac:dyDescent="0.25">
      <c r="A11" s="7" t="s">
        <v>118</v>
      </c>
      <c r="B11" s="13">
        <v>6</v>
      </c>
      <c r="C11" s="13">
        <v>5</v>
      </c>
      <c r="D11" s="13">
        <v>4</v>
      </c>
      <c r="E11" s="13">
        <v>2</v>
      </c>
      <c r="F11" s="13" t="s">
        <v>171</v>
      </c>
      <c r="G11" s="13" t="s">
        <v>171</v>
      </c>
      <c r="H11" s="2">
        <v>2</v>
      </c>
      <c r="I11" s="13" t="s">
        <v>171</v>
      </c>
    </row>
    <row r="12" spans="1:9" x14ac:dyDescent="0.25">
      <c r="A12" s="7" t="s">
        <v>119</v>
      </c>
      <c r="B12" s="13">
        <v>11</v>
      </c>
      <c r="C12" s="13">
        <v>10</v>
      </c>
      <c r="D12" s="13">
        <v>3</v>
      </c>
      <c r="E12" s="13">
        <v>3</v>
      </c>
      <c r="F12" s="13">
        <v>3</v>
      </c>
      <c r="G12" s="13" t="s">
        <v>171</v>
      </c>
      <c r="H12" s="2">
        <v>2</v>
      </c>
      <c r="I12" s="13">
        <v>3</v>
      </c>
    </row>
    <row r="13" spans="1:9" x14ac:dyDescent="0.25">
      <c r="A13" s="7" t="s">
        <v>120</v>
      </c>
      <c r="B13" s="13">
        <v>20</v>
      </c>
      <c r="C13" s="13">
        <v>16</v>
      </c>
      <c r="D13" s="13">
        <v>9</v>
      </c>
      <c r="E13" s="13">
        <v>6</v>
      </c>
      <c r="F13" s="13">
        <v>3</v>
      </c>
      <c r="G13" s="13">
        <v>2</v>
      </c>
      <c r="H13" s="2">
        <v>10</v>
      </c>
      <c r="I13" s="13">
        <v>6</v>
      </c>
    </row>
    <row r="14" spans="1:9" x14ac:dyDescent="0.25">
      <c r="A14" s="7" t="s">
        <v>121</v>
      </c>
      <c r="B14" s="13">
        <v>13</v>
      </c>
      <c r="C14" s="13">
        <v>12</v>
      </c>
      <c r="D14" s="13">
        <v>3</v>
      </c>
      <c r="E14" s="13">
        <v>1</v>
      </c>
      <c r="F14" s="13" t="s">
        <v>171</v>
      </c>
      <c r="G14" s="13" t="s">
        <v>171</v>
      </c>
      <c r="H14" s="2">
        <v>6</v>
      </c>
      <c r="I14" s="13" t="s">
        <v>171</v>
      </c>
    </row>
    <row r="15" spans="1:9" x14ac:dyDescent="0.25">
      <c r="A15" s="7" t="s">
        <v>122</v>
      </c>
      <c r="B15" s="13">
        <v>15</v>
      </c>
      <c r="C15" s="13">
        <v>15</v>
      </c>
      <c r="D15" s="13">
        <v>7</v>
      </c>
      <c r="E15" s="13">
        <v>3</v>
      </c>
      <c r="F15" s="13" t="s">
        <v>171</v>
      </c>
      <c r="G15" s="13">
        <v>1</v>
      </c>
      <c r="H15" s="2">
        <v>5</v>
      </c>
      <c r="I15" s="13">
        <v>4</v>
      </c>
    </row>
    <row r="16" spans="1:9" x14ac:dyDescent="0.25">
      <c r="A16" s="7" t="s">
        <v>123</v>
      </c>
      <c r="B16" s="13">
        <v>8</v>
      </c>
      <c r="C16" s="13">
        <v>8</v>
      </c>
      <c r="D16" s="13">
        <v>6</v>
      </c>
      <c r="E16" s="13" t="s">
        <v>171</v>
      </c>
      <c r="F16" s="13">
        <v>1</v>
      </c>
      <c r="G16" s="13" t="s">
        <v>171</v>
      </c>
      <c r="H16" s="2">
        <v>5</v>
      </c>
      <c r="I16" s="13">
        <v>1</v>
      </c>
    </row>
    <row r="17" spans="1:9" x14ac:dyDescent="0.25">
      <c r="A17" s="12" t="s">
        <v>4</v>
      </c>
      <c r="B17" s="13">
        <v>66</v>
      </c>
      <c r="C17" s="14">
        <v>57</v>
      </c>
      <c r="D17" s="14">
        <v>30</v>
      </c>
      <c r="E17" s="14">
        <v>12</v>
      </c>
      <c r="F17" s="14">
        <v>6</v>
      </c>
      <c r="G17" s="14">
        <v>4</v>
      </c>
      <c r="H17" s="3">
        <v>27</v>
      </c>
      <c r="I17" s="14">
        <v>10</v>
      </c>
    </row>
    <row r="18" spans="1:9" x14ac:dyDescent="0.25">
      <c r="A18" s="12" t="s">
        <v>5</v>
      </c>
      <c r="B18" s="13">
        <v>20</v>
      </c>
      <c r="C18" s="14">
        <v>19</v>
      </c>
      <c r="D18" s="14">
        <v>6</v>
      </c>
      <c r="E18" s="14">
        <v>7</v>
      </c>
      <c r="F18" s="14">
        <v>4</v>
      </c>
      <c r="G18" s="14" t="s">
        <v>171</v>
      </c>
      <c r="H18" s="3">
        <v>7</v>
      </c>
      <c r="I18" s="14">
        <v>7</v>
      </c>
    </row>
    <row r="19" spans="1:9" x14ac:dyDescent="0.25">
      <c r="A19" s="12" t="s">
        <v>6</v>
      </c>
      <c r="B19" s="13">
        <v>54</v>
      </c>
      <c r="C19" s="13">
        <v>46</v>
      </c>
      <c r="D19" s="13">
        <v>23</v>
      </c>
      <c r="E19" s="13">
        <v>12</v>
      </c>
      <c r="F19" s="13">
        <v>8</v>
      </c>
      <c r="G19" s="13">
        <v>3</v>
      </c>
      <c r="H19" s="2">
        <v>24</v>
      </c>
      <c r="I19" s="13">
        <v>11</v>
      </c>
    </row>
    <row r="20" spans="1:9" ht="13.8" thickBot="1" x14ac:dyDescent="0.3">
      <c r="A20" s="198" t="s">
        <v>7</v>
      </c>
      <c r="B20" s="199">
        <v>32</v>
      </c>
      <c r="C20" s="199">
        <v>30</v>
      </c>
      <c r="D20" s="199">
        <v>13</v>
      </c>
      <c r="E20" s="199">
        <v>7</v>
      </c>
      <c r="F20" s="199">
        <v>2</v>
      </c>
      <c r="G20" s="199">
        <v>1</v>
      </c>
      <c r="H20" s="261">
        <v>10</v>
      </c>
      <c r="I20" s="199">
        <v>6</v>
      </c>
    </row>
    <row r="21" spans="1:9" x14ac:dyDescent="0.25">
      <c r="A21" s="202" t="s">
        <v>491</v>
      </c>
      <c r="B21" s="202"/>
      <c r="C21" s="202"/>
      <c r="D21" s="202"/>
      <c r="E21" s="202"/>
      <c r="F21" s="202"/>
      <c r="G21" s="202"/>
      <c r="H21" s="202"/>
      <c r="I21" s="202"/>
    </row>
    <row r="22" spans="1:9" x14ac:dyDescent="0.25">
      <c r="A22" s="127" t="s">
        <v>109</v>
      </c>
      <c r="B22" s="127"/>
      <c r="C22" s="127"/>
      <c r="D22" s="127"/>
      <c r="E22" s="127"/>
      <c r="F22" s="127"/>
      <c r="G22" s="127"/>
      <c r="H22" s="127"/>
      <c r="I22" s="127"/>
    </row>
    <row r="23" spans="1:9" x14ac:dyDescent="0.25">
      <c r="A23" s="131" t="s">
        <v>468</v>
      </c>
      <c r="B23" s="131"/>
      <c r="C23" s="131"/>
      <c r="D23" s="131"/>
      <c r="E23" s="131"/>
      <c r="F23" s="131"/>
      <c r="G23" s="131"/>
      <c r="H23" s="131"/>
      <c r="I23" s="131"/>
    </row>
  </sheetData>
  <mergeCells count="5">
    <mergeCell ref="A1:I1"/>
    <mergeCell ref="A22:I22"/>
    <mergeCell ref="A23:I23"/>
    <mergeCell ref="H4:I4"/>
    <mergeCell ref="A21:I21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0.59999389629810485"/>
  </sheetPr>
  <dimension ref="A1:L35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5" customWidth="1"/>
    <col min="2" max="2" width="6.33203125" style="4" bestFit="1" customWidth="1"/>
    <col min="3" max="3" width="5.88671875" style="4" customWidth="1"/>
    <col min="4" max="4" width="7.21875" style="4" bestFit="1" customWidth="1"/>
    <col min="5" max="5" width="5" style="4" bestFit="1" customWidth="1"/>
    <col min="6" max="7" width="8.109375" style="4" customWidth="1"/>
    <col min="8" max="8" width="5" style="4" bestFit="1" customWidth="1"/>
    <col min="9" max="9" width="5" style="4" customWidth="1"/>
    <col min="10" max="11" width="8.109375" style="4" bestFit="1" customWidth="1"/>
    <col min="12" max="12" width="5" style="4" bestFit="1" customWidth="1"/>
    <col min="13" max="16384" width="11.44140625" style="4"/>
  </cols>
  <sheetData>
    <row r="1" spans="1:12" ht="18" customHeight="1" x14ac:dyDescent="0.25">
      <c r="A1" s="124" t="s">
        <v>434</v>
      </c>
      <c r="B1" s="124"/>
      <c r="C1" s="124"/>
      <c r="D1" s="124"/>
      <c r="E1" s="124"/>
      <c r="F1" s="124"/>
      <c r="G1" s="124"/>
      <c r="H1" s="124"/>
      <c r="I1" s="132"/>
      <c r="J1" s="132"/>
      <c r="K1" s="132"/>
      <c r="L1" s="132"/>
    </row>
    <row r="2" spans="1:12" ht="18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8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3.8" thickBot="1" x14ac:dyDescent="0.3">
      <c r="G4" s="6"/>
      <c r="H4" s="6"/>
      <c r="I4" s="125" t="s">
        <v>101</v>
      </c>
      <c r="J4" s="125"/>
      <c r="K4" s="125"/>
      <c r="L4" s="125"/>
    </row>
    <row r="5" spans="1:12" s="15" customFormat="1" ht="26.4" x14ac:dyDescent="0.25">
      <c r="A5" s="210"/>
      <c r="B5" s="265" t="s">
        <v>0</v>
      </c>
      <c r="C5" s="264" t="s">
        <v>145</v>
      </c>
      <c r="D5" s="264" t="s">
        <v>144</v>
      </c>
      <c r="E5" s="233" t="s">
        <v>128</v>
      </c>
      <c r="F5" s="233"/>
      <c r="G5" s="233"/>
      <c r="H5" s="233"/>
      <c r="I5" s="233" t="s">
        <v>129</v>
      </c>
      <c r="J5" s="233"/>
      <c r="K5" s="233"/>
      <c r="L5" s="233"/>
    </row>
    <row r="6" spans="1:12" s="15" customFormat="1" ht="52.8" x14ac:dyDescent="0.25">
      <c r="A6" s="196"/>
      <c r="B6" s="230"/>
      <c r="C6" s="262"/>
      <c r="D6" s="262"/>
      <c r="E6" s="205" t="s">
        <v>169</v>
      </c>
      <c r="F6" s="205" t="s">
        <v>170</v>
      </c>
      <c r="G6" s="205" t="s">
        <v>157</v>
      </c>
      <c r="H6" s="205" t="s">
        <v>158</v>
      </c>
      <c r="I6" s="205" t="s">
        <v>169</v>
      </c>
      <c r="J6" s="205" t="s">
        <v>170</v>
      </c>
      <c r="K6" s="205" t="s">
        <v>157</v>
      </c>
      <c r="L6" s="205" t="s">
        <v>158</v>
      </c>
    </row>
    <row r="7" spans="1:12" ht="12.75" customHeight="1" x14ac:dyDescent="0.25">
      <c r="A7" s="12" t="s">
        <v>3</v>
      </c>
      <c r="B7" s="236">
        <v>6237</v>
      </c>
      <c r="C7" s="13">
        <v>2273</v>
      </c>
      <c r="D7" s="13">
        <v>463</v>
      </c>
      <c r="E7" s="13">
        <v>537</v>
      </c>
      <c r="F7" s="13">
        <v>452</v>
      </c>
      <c r="G7" s="13">
        <v>874</v>
      </c>
      <c r="H7" s="13">
        <v>352</v>
      </c>
      <c r="I7" s="6">
        <v>537</v>
      </c>
      <c r="J7" s="6">
        <v>359</v>
      </c>
      <c r="K7" s="6">
        <v>324</v>
      </c>
      <c r="L7" s="6">
        <v>66</v>
      </c>
    </row>
    <row r="8" spans="1:12" x14ac:dyDescent="0.25">
      <c r="A8" s="10" t="s">
        <v>134</v>
      </c>
      <c r="B8" s="236">
        <v>11</v>
      </c>
      <c r="C8" s="13" t="s">
        <v>171</v>
      </c>
      <c r="D8" s="13">
        <v>6</v>
      </c>
      <c r="E8" s="13" t="s">
        <v>171</v>
      </c>
      <c r="F8" s="13">
        <v>2</v>
      </c>
      <c r="G8" s="13">
        <v>1</v>
      </c>
      <c r="H8" s="13" t="s">
        <v>171</v>
      </c>
      <c r="I8" s="6">
        <v>1</v>
      </c>
      <c r="J8" s="6">
        <v>1</v>
      </c>
      <c r="K8" s="6" t="s">
        <v>171</v>
      </c>
      <c r="L8" s="6" t="s">
        <v>171</v>
      </c>
    </row>
    <row r="9" spans="1:12" x14ac:dyDescent="0.25">
      <c r="A9" s="10" t="s">
        <v>115</v>
      </c>
      <c r="B9" s="236">
        <v>71</v>
      </c>
      <c r="C9" s="13">
        <v>17</v>
      </c>
      <c r="D9" s="13">
        <v>8</v>
      </c>
      <c r="E9" s="13">
        <v>13</v>
      </c>
      <c r="F9" s="13">
        <v>1</v>
      </c>
      <c r="G9" s="13">
        <v>14</v>
      </c>
      <c r="H9" s="13">
        <v>4</v>
      </c>
      <c r="I9" s="6">
        <v>14</v>
      </c>
      <c r="J9" s="6" t="s">
        <v>171</v>
      </c>
      <c r="K9" s="6" t="s">
        <v>171</v>
      </c>
      <c r="L9" s="6" t="s">
        <v>171</v>
      </c>
    </row>
    <row r="10" spans="1:12" x14ac:dyDescent="0.25">
      <c r="A10" s="10" t="s">
        <v>116</v>
      </c>
      <c r="B10" s="236">
        <v>64</v>
      </c>
      <c r="C10" s="13">
        <v>23</v>
      </c>
      <c r="D10" s="13">
        <v>14</v>
      </c>
      <c r="E10" s="13">
        <v>7</v>
      </c>
      <c r="F10" s="13">
        <v>1</v>
      </c>
      <c r="G10" s="13" t="s">
        <v>171</v>
      </c>
      <c r="H10" s="13">
        <v>3</v>
      </c>
      <c r="I10" s="6">
        <v>15</v>
      </c>
      <c r="J10" s="6" t="s">
        <v>171</v>
      </c>
      <c r="K10" s="6" t="s">
        <v>171</v>
      </c>
      <c r="L10" s="6">
        <v>1</v>
      </c>
    </row>
    <row r="11" spans="1:12" x14ac:dyDescent="0.25">
      <c r="A11" s="7" t="s">
        <v>117</v>
      </c>
      <c r="B11" s="236">
        <v>40</v>
      </c>
      <c r="C11" s="13">
        <v>26</v>
      </c>
      <c r="D11" s="13" t="s">
        <v>171</v>
      </c>
      <c r="E11" s="13">
        <v>2</v>
      </c>
      <c r="F11" s="13" t="s">
        <v>171</v>
      </c>
      <c r="G11" s="13">
        <v>5</v>
      </c>
      <c r="H11" s="13">
        <v>3</v>
      </c>
      <c r="I11" s="6">
        <v>4</v>
      </c>
      <c r="J11" s="6" t="s">
        <v>171</v>
      </c>
      <c r="K11" s="6" t="s">
        <v>171</v>
      </c>
      <c r="L11" s="6" t="s">
        <v>171</v>
      </c>
    </row>
    <row r="12" spans="1:12" x14ac:dyDescent="0.25">
      <c r="A12" s="7" t="s">
        <v>118</v>
      </c>
      <c r="B12" s="236">
        <v>173</v>
      </c>
      <c r="C12" s="13">
        <v>80</v>
      </c>
      <c r="D12" s="13">
        <v>29</v>
      </c>
      <c r="E12" s="13">
        <v>9</v>
      </c>
      <c r="F12" s="13">
        <v>18</v>
      </c>
      <c r="G12" s="13">
        <v>11</v>
      </c>
      <c r="H12" s="13">
        <v>14</v>
      </c>
      <c r="I12" s="6">
        <v>6</v>
      </c>
      <c r="J12" s="6">
        <v>3</v>
      </c>
      <c r="K12" s="6">
        <v>2</v>
      </c>
      <c r="L12" s="6">
        <v>1</v>
      </c>
    </row>
    <row r="13" spans="1:12" x14ac:dyDescent="0.25">
      <c r="A13" s="7" t="s">
        <v>119</v>
      </c>
      <c r="B13" s="236">
        <v>560</v>
      </c>
      <c r="C13" s="13">
        <v>138</v>
      </c>
      <c r="D13" s="13">
        <v>50</v>
      </c>
      <c r="E13" s="13">
        <v>54</v>
      </c>
      <c r="F13" s="13">
        <v>27</v>
      </c>
      <c r="G13" s="13">
        <v>97</v>
      </c>
      <c r="H13" s="13">
        <v>104</v>
      </c>
      <c r="I13" s="6">
        <v>50</v>
      </c>
      <c r="J13" s="6">
        <v>18</v>
      </c>
      <c r="K13" s="6">
        <v>15</v>
      </c>
      <c r="L13" s="6">
        <v>7</v>
      </c>
    </row>
    <row r="14" spans="1:12" x14ac:dyDescent="0.25">
      <c r="A14" s="7" t="s">
        <v>120</v>
      </c>
      <c r="B14" s="236">
        <v>1334</v>
      </c>
      <c r="C14" s="13">
        <v>307</v>
      </c>
      <c r="D14" s="13">
        <v>130</v>
      </c>
      <c r="E14" s="13">
        <v>118</v>
      </c>
      <c r="F14" s="13">
        <v>103</v>
      </c>
      <c r="G14" s="13">
        <v>167</v>
      </c>
      <c r="H14" s="13">
        <v>38</v>
      </c>
      <c r="I14" s="6">
        <v>199</v>
      </c>
      <c r="J14" s="6">
        <v>173</v>
      </c>
      <c r="K14" s="6">
        <v>74</v>
      </c>
      <c r="L14" s="6">
        <v>25</v>
      </c>
    </row>
    <row r="15" spans="1:12" x14ac:dyDescent="0.25">
      <c r="A15" s="7" t="s">
        <v>121</v>
      </c>
      <c r="B15" s="236">
        <v>1105</v>
      </c>
      <c r="C15" s="13">
        <v>461</v>
      </c>
      <c r="D15" s="13">
        <v>63</v>
      </c>
      <c r="E15" s="13">
        <v>106</v>
      </c>
      <c r="F15" s="13">
        <v>74</v>
      </c>
      <c r="G15" s="13">
        <v>211</v>
      </c>
      <c r="H15" s="13">
        <v>45</v>
      </c>
      <c r="I15" s="6">
        <v>43</v>
      </c>
      <c r="J15" s="6">
        <v>26</v>
      </c>
      <c r="K15" s="6">
        <v>69</v>
      </c>
      <c r="L15" s="6">
        <v>7</v>
      </c>
    </row>
    <row r="16" spans="1:12" x14ac:dyDescent="0.25">
      <c r="A16" s="7" t="s">
        <v>122</v>
      </c>
      <c r="B16" s="236">
        <v>1784</v>
      </c>
      <c r="C16" s="13">
        <v>675</v>
      </c>
      <c r="D16" s="13">
        <v>112</v>
      </c>
      <c r="E16" s="13">
        <v>130</v>
      </c>
      <c r="F16" s="13">
        <v>140</v>
      </c>
      <c r="G16" s="13">
        <v>240</v>
      </c>
      <c r="H16" s="13">
        <v>97</v>
      </c>
      <c r="I16" s="6">
        <v>128</v>
      </c>
      <c r="J16" s="6">
        <v>113</v>
      </c>
      <c r="K16" s="6">
        <v>131</v>
      </c>
      <c r="L16" s="6">
        <v>18</v>
      </c>
    </row>
    <row r="17" spans="1:12" x14ac:dyDescent="0.25">
      <c r="A17" s="7" t="s">
        <v>123</v>
      </c>
      <c r="B17" s="236">
        <v>1095</v>
      </c>
      <c r="C17" s="13">
        <v>546</v>
      </c>
      <c r="D17" s="13">
        <v>51</v>
      </c>
      <c r="E17" s="13">
        <v>98</v>
      </c>
      <c r="F17" s="13">
        <v>86</v>
      </c>
      <c r="G17" s="13">
        <v>128</v>
      </c>
      <c r="H17" s="13">
        <v>44</v>
      </c>
      <c r="I17" s="6">
        <v>77</v>
      </c>
      <c r="J17" s="6">
        <v>25</v>
      </c>
      <c r="K17" s="6">
        <v>33</v>
      </c>
      <c r="L17" s="6">
        <v>7</v>
      </c>
    </row>
    <row r="18" spans="1:12" x14ac:dyDescent="0.25">
      <c r="A18" s="12" t="s">
        <v>4</v>
      </c>
      <c r="B18" s="231">
        <v>5519</v>
      </c>
      <c r="C18" s="14">
        <v>1954</v>
      </c>
      <c r="D18" s="14">
        <v>383</v>
      </c>
      <c r="E18" s="14">
        <v>462</v>
      </c>
      <c r="F18" s="14">
        <v>415</v>
      </c>
      <c r="G18" s="14">
        <v>784</v>
      </c>
      <c r="H18" s="14">
        <v>317</v>
      </c>
      <c r="I18" s="6">
        <v>468</v>
      </c>
      <c r="J18" s="6">
        <v>355</v>
      </c>
      <c r="K18" s="6">
        <v>320</v>
      </c>
      <c r="L18" s="6">
        <v>61</v>
      </c>
    </row>
    <row r="19" spans="1:12" x14ac:dyDescent="0.25">
      <c r="A19" s="12" t="s">
        <v>5</v>
      </c>
      <c r="B19" s="231">
        <v>718</v>
      </c>
      <c r="C19" s="14">
        <v>319</v>
      </c>
      <c r="D19" s="14">
        <v>80</v>
      </c>
      <c r="E19" s="14">
        <v>75</v>
      </c>
      <c r="F19" s="14">
        <v>37</v>
      </c>
      <c r="G19" s="14">
        <v>90</v>
      </c>
      <c r="H19" s="14">
        <v>35</v>
      </c>
      <c r="I19" s="6">
        <v>69</v>
      </c>
      <c r="J19" s="6">
        <v>4</v>
      </c>
      <c r="K19" s="6">
        <v>4</v>
      </c>
      <c r="L19" s="6">
        <v>5</v>
      </c>
    </row>
    <row r="20" spans="1:12" x14ac:dyDescent="0.25">
      <c r="A20" s="12" t="s">
        <v>6</v>
      </c>
      <c r="B20" s="236">
        <v>3296</v>
      </c>
      <c r="C20" s="13">
        <v>974</v>
      </c>
      <c r="D20" s="13">
        <v>327</v>
      </c>
      <c r="E20" s="13">
        <v>330</v>
      </c>
      <c r="F20" s="13">
        <v>195</v>
      </c>
      <c r="G20" s="13">
        <v>499</v>
      </c>
      <c r="H20" s="13">
        <v>232</v>
      </c>
      <c r="I20" s="6">
        <v>369</v>
      </c>
      <c r="J20" s="6">
        <v>201</v>
      </c>
      <c r="K20" s="6">
        <v>143</v>
      </c>
      <c r="L20" s="6">
        <v>26</v>
      </c>
    </row>
    <row r="21" spans="1:12" x14ac:dyDescent="0.25">
      <c r="A21" s="12" t="s">
        <v>7</v>
      </c>
      <c r="B21" s="236">
        <v>2941</v>
      </c>
      <c r="C21" s="13">
        <v>1299</v>
      </c>
      <c r="D21" s="13">
        <v>136</v>
      </c>
      <c r="E21" s="13">
        <v>207</v>
      </c>
      <c r="F21" s="13">
        <v>257</v>
      </c>
      <c r="G21" s="13">
        <v>375</v>
      </c>
      <c r="H21" s="13">
        <v>120</v>
      </c>
      <c r="I21" s="6">
        <v>168</v>
      </c>
      <c r="J21" s="6">
        <v>158</v>
      </c>
      <c r="K21" s="6">
        <v>181</v>
      </c>
      <c r="L21" s="6">
        <v>40</v>
      </c>
    </row>
    <row r="22" spans="1:12" x14ac:dyDescent="0.25">
      <c r="A22" s="12" t="s">
        <v>8</v>
      </c>
      <c r="B22" s="236">
        <v>420</v>
      </c>
      <c r="C22" s="13">
        <v>146</v>
      </c>
      <c r="D22" s="13">
        <v>60</v>
      </c>
      <c r="E22" s="13">
        <v>33</v>
      </c>
      <c r="F22" s="13">
        <v>29</v>
      </c>
      <c r="G22" s="13">
        <v>56</v>
      </c>
      <c r="H22" s="13">
        <v>49</v>
      </c>
      <c r="I22" s="6">
        <v>20</v>
      </c>
      <c r="J22" s="6">
        <v>12</v>
      </c>
      <c r="K22" s="6">
        <v>7</v>
      </c>
      <c r="L22" s="6">
        <v>8</v>
      </c>
    </row>
    <row r="23" spans="1:12" x14ac:dyDescent="0.25">
      <c r="A23" s="12" t="s">
        <v>9</v>
      </c>
      <c r="B23" s="236">
        <v>574</v>
      </c>
      <c r="C23" s="13">
        <v>124</v>
      </c>
      <c r="D23" s="13">
        <v>122</v>
      </c>
      <c r="E23" s="13">
        <v>76</v>
      </c>
      <c r="F23" s="13">
        <v>26</v>
      </c>
      <c r="G23" s="13">
        <v>54</v>
      </c>
      <c r="H23" s="13">
        <v>49</v>
      </c>
      <c r="I23" s="6">
        <v>60</v>
      </c>
      <c r="J23" s="6">
        <v>22</v>
      </c>
      <c r="K23" s="6">
        <v>35</v>
      </c>
      <c r="L23" s="6">
        <v>6</v>
      </c>
    </row>
    <row r="24" spans="1:12" x14ac:dyDescent="0.25">
      <c r="A24" s="12" t="s">
        <v>10</v>
      </c>
      <c r="B24" s="236">
        <v>1140</v>
      </c>
      <c r="C24" s="13">
        <v>286</v>
      </c>
      <c r="D24" s="13">
        <v>57</v>
      </c>
      <c r="E24" s="13">
        <v>114</v>
      </c>
      <c r="F24" s="13">
        <v>69</v>
      </c>
      <c r="G24" s="13">
        <v>168</v>
      </c>
      <c r="H24" s="13">
        <v>75</v>
      </c>
      <c r="I24" s="6">
        <v>182</v>
      </c>
      <c r="J24" s="6">
        <v>148</v>
      </c>
      <c r="K24" s="6">
        <v>36</v>
      </c>
      <c r="L24" s="6">
        <v>5</v>
      </c>
    </row>
    <row r="25" spans="1:12" x14ac:dyDescent="0.25">
      <c r="A25" s="12" t="s">
        <v>11</v>
      </c>
      <c r="B25" s="236">
        <v>504</v>
      </c>
      <c r="C25" s="13">
        <v>182</v>
      </c>
      <c r="D25" s="13">
        <v>79</v>
      </c>
      <c r="E25" s="13">
        <v>60</v>
      </c>
      <c r="F25" s="13">
        <v>21</v>
      </c>
      <c r="G25" s="13">
        <v>61</v>
      </c>
      <c r="H25" s="13">
        <v>34</v>
      </c>
      <c r="I25" s="6">
        <v>58</v>
      </c>
      <c r="J25" s="6">
        <v>3</v>
      </c>
      <c r="K25" s="6">
        <v>2</v>
      </c>
      <c r="L25" s="6">
        <v>4</v>
      </c>
    </row>
    <row r="26" spans="1:12" x14ac:dyDescent="0.25">
      <c r="A26" s="12" t="s">
        <v>12</v>
      </c>
      <c r="B26" s="236">
        <v>658</v>
      </c>
      <c r="C26" s="13">
        <v>236</v>
      </c>
      <c r="D26" s="13">
        <v>9</v>
      </c>
      <c r="E26" s="13">
        <v>47</v>
      </c>
      <c r="F26" s="13">
        <v>50</v>
      </c>
      <c r="G26" s="13">
        <v>160</v>
      </c>
      <c r="H26" s="13">
        <v>25</v>
      </c>
      <c r="I26" s="6">
        <v>49</v>
      </c>
      <c r="J26" s="6">
        <v>16</v>
      </c>
      <c r="K26" s="6">
        <v>63</v>
      </c>
      <c r="L26" s="6">
        <v>3</v>
      </c>
    </row>
    <row r="27" spans="1:12" x14ac:dyDescent="0.25">
      <c r="A27" s="12" t="s">
        <v>13</v>
      </c>
      <c r="B27" s="236">
        <v>812</v>
      </c>
      <c r="C27" s="13">
        <v>230</v>
      </c>
      <c r="D27" s="13">
        <v>120</v>
      </c>
      <c r="E27" s="13">
        <v>60</v>
      </c>
      <c r="F27" s="13">
        <v>69</v>
      </c>
      <c r="G27" s="13">
        <v>101</v>
      </c>
      <c r="H27" s="13">
        <v>41</v>
      </c>
      <c r="I27" s="6">
        <v>60</v>
      </c>
      <c r="J27" s="6">
        <v>50</v>
      </c>
      <c r="K27" s="6">
        <v>52</v>
      </c>
      <c r="L27" s="6">
        <v>29</v>
      </c>
    </row>
    <row r="28" spans="1:12" x14ac:dyDescent="0.25">
      <c r="A28" s="12" t="s">
        <v>14</v>
      </c>
      <c r="B28" s="236">
        <v>620</v>
      </c>
      <c r="C28" s="13">
        <v>180</v>
      </c>
      <c r="D28" s="13" t="s">
        <v>171</v>
      </c>
      <c r="E28" s="13">
        <v>30</v>
      </c>
      <c r="F28" s="13">
        <v>79</v>
      </c>
      <c r="G28" s="13">
        <v>115</v>
      </c>
      <c r="H28" s="13">
        <v>8</v>
      </c>
      <c r="I28" s="6">
        <v>24</v>
      </c>
      <c r="J28" s="6">
        <v>84</v>
      </c>
      <c r="K28" s="6">
        <v>97</v>
      </c>
      <c r="L28" s="6">
        <v>3</v>
      </c>
    </row>
    <row r="29" spans="1:12" x14ac:dyDescent="0.25">
      <c r="A29" s="12" t="s">
        <v>15</v>
      </c>
      <c r="B29" s="236">
        <v>492</v>
      </c>
      <c r="C29" s="13">
        <v>315</v>
      </c>
      <c r="D29" s="13">
        <v>1</v>
      </c>
      <c r="E29" s="13">
        <v>34</v>
      </c>
      <c r="F29" s="13">
        <v>34</v>
      </c>
      <c r="G29" s="13">
        <v>49</v>
      </c>
      <c r="H29" s="13">
        <v>30</v>
      </c>
      <c r="I29" s="6">
        <v>21</v>
      </c>
      <c r="J29" s="6">
        <v>3</v>
      </c>
      <c r="K29" s="6">
        <v>2</v>
      </c>
      <c r="L29" s="6">
        <v>3</v>
      </c>
    </row>
    <row r="30" spans="1:12" x14ac:dyDescent="0.25">
      <c r="A30" s="12" t="s">
        <v>16</v>
      </c>
      <c r="B30" s="236">
        <v>640</v>
      </c>
      <c r="C30" s="13">
        <v>377</v>
      </c>
      <c r="D30" s="13">
        <v>14</v>
      </c>
      <c r="E30" s="13">
        <v>54</v>
      </c>
      <c r="F30" s="13">
        <v>47</v>
      </c>
      <c r="G30" s="13">
        <v>64</v>
      </c>
      <c r="H30" s="13">
        <v>38</v>
      </c>
      <c r="I30" s="6">
        <v>32</v>
      </c>
      <c r="J30" s="6">
        <v>6</v>
      </c>
      <c r="K30" s="6">
        <v>5</v>
      </c>
      <c r="L30" s="6">
        <v>3</v>
      </c>
    </row>
    <row r="31" spans="1:12" ht="13.8" thickBot="1" x14ac:dyDescent="0.3">
      <c r="A31" s="198" t="s">
        <v>17</v>
      </c>
      <c r="B31" s="237">
        <v>377</v>
      </c>
      <c r="C31" s="199">
        <v>197</v>
      </c>
      <c r="D31" s="199">
        <v>1</v>
      </c>
      <c r="E31" s="199">
        <v>29</v>
      </c>
      <c r="F31" s="199">
        <v>28</v>
      </c>
      <c r="G31" s="199">
        <v>46</v>
      </c>
      <c r="H31" s="199">
        <v>3</v>
      </c>
      <c r="I31" s="201">
        <v>31</v>
      </c>
      <c r="J31" s="201">
        <v>15</v>
      </c>
      <c r="K31" s="201">
        <v>25</v>
      </c>
      <c r="L31" s="201">
        <v>2</v>
      </c>
    </row>
    <row r="32" spans="1:12" x14ac:dyDescent="0.25">
      <c r="A32" s="202" t="s">
        <v>491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</row>
    <row r="33" spans="1:12" x14ac:dyDescent="0.25">
      <c r="A33" s="127" t="s">
        <v>159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</row>
    <row r="34" spans="1:12" x14ac:dyDescent="0.25">
      <c r="A34" s="127" t="s">
        <v>133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</row>
    <row r="35" spans="1:12" x14ac:dyDescent="0.25">
      <c r="A35" s="131" t="s">
        <v>468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</row>
  </sheetData>
  <mergeCells count="8">
    <mergeCell ref="A35:L35"/>
    <mergeCell ref="E5:H5"/>
    <mergeCell ref="A1:L1"/>
    <mergeCell ref="I5:L5"/>
    <mergeCell ref="A33:L33"/>
    <mergeCell ref="A34:L34"/>
    <mergeCell ref="I4:L4"/>
    <mergeCell ref="A32:L32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0.59999389629810485"/>
  </sheetPr>
  <dimension ref="A1:L35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5" customWidth="1"/>
    <col min="2" max="2" width="8.5546875" style="4" bestFit="1" customWidth="1"/>
    <col min="3" max="3" width="5.44140625" style="4" bestFit="1" customWidth="1"/>
    <col min="4" max="4" width="7.21875" style="4" bestFit="1" customWidth="1"/>
    <col min="5" max="5" width="5" style="4" customWidth="1"/>
    <col min="6" max="6" width="8.109375" style="4" bestFit="1" customWidth="1"/>
    <col min="7" max="7" width="8.109375" style="4" customWidth="1"/>
    <col min="8" max="8" width="5" style="4" bestFit="1" customWidth="1"/>
    <col min="9" max="9" width="5" style="4" customWidth="1"/>
    <col min="10" max="11" width="8.109375" style="4" bestFit="1" customWidth="1"/>
    <col min="12" max="12" width="5" style="4" bestFit="1" customWidth="1"/>
    <col min="13" max="16384" width="11.44140625" style="4"/>
  </cols>
  <sheetData>
    <row r="1" spans="1:12" ht="18" customHeight="1" x14ac:dyDescent="0.25">
      <c r="A1" s="124" t="s">
        <v>435</v>
      </c>
      <c r="B1" s="124"/>
      <c r="C1" s="124"/>
      <c r="D1" s="124"/>
      <c r="E1" s="124"/>
      <c r="F1" s="124"/>
      <c r="G1" s="124"/>
      <c r="H1" s="124"/>
      <c r="I1" s="132"/>
      <c r="J1" s="132"/>
      <c r="K1" s="132"/>
      <c r="L1" s="132"/>
    </row>
    <row r="2" spans="1:12" ht="18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8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3.8" thickBot="1" x14ac:dyDescent="0.3">
      <c r="G4" s="6"/>
      <c r="H4" s="6"/>
      <c r="I4" s="125" t="s">
        <v>102</v>
      </c>
      <c r="J4" s="125"/>
      <c r="K4" s="125"/>
      <c r="L4" s="125"/>
    </row>
    <row r="5" spans="1:12" ht="26.4" x14ac:dyDescent="0.25">
      <c r="A5" s="207"/>
      <c r="B5" s="263" t="s">
        <v>69</v>
      </c>
      <c r="C5" s="264" t="s">
        <v>145</v>
      </c>
      <c r="D5" s="264" t="s">
        <v>144</v>
      </c>
      <c r="E5" s="233" t="s">
        <v>128</v>
      </c>
      <c r="F5" s="233"/>
      <c r="G5" s="233"/>
      <c r="H5" s="233"/>
      <c r="I5" s="233" t="s">
        <v>129</v>
      </c>
      <c r="J5" s="233"/>
      <c r="K5" s="233"/>
      <c r="L5" s="233"/>
    </row>
    <row r="6" spans="1:12" ht="52.8" x14ac:dyDescent="0.25">
      <c r="A6" s="195"/>
      <c r="B6" s="262"/>
      <c r="C6" s="262"/>
      <c r="D6" s="262"/>
      <c r="E6" s="205" t="s">
        <v>169</v>
      </c>
      <c r="F6" s="205" t="s">
        <v>170</v>
      </c>
      <c r="G6" s="205" t="s">
        <v>157</v>
      </c>
      <c r="H6" s="205" t="s">
        <v>158</v>
      </c>
      <c r="I6" s="205" t="s">
        <v>169</v>
      </c>
      <c r="J6" s="205" t="s">
        <v>170</v>
      </c>
      <c r="K6" s="205" t="s">
        <v>157</v>
      </c>
      <c r="L6" s="205" t="s">
        <v>158</v>
      </c>
    </row>
    <row r="7" spans="1:12" x14ac:dyDescent="0.25">
      <c r="A7" s="12" t="s">
        <v>3</v>
      </c>
      <c r="B7" s="2">
        <v>76</v>
      </c>
      <c r="C7" s="2">
        <v>57</v>
      </c>
      <c r="D7" s="2">
        <v>39</v>
      </c>
      <c r="E7" s="2">
        <v>59</v>
      </c>
      <c r="F7" s="2">
        <v>54</v>
      </c>
      <c r="G7" s="2">
        <v>58</v>
      </c>
      <c r="H7" s="13">
        <v>56</v>
      </c>
      <c r="I7" s="6">
        <v>63</v>
      </c>
      <c r="J7" s="6">
        <v>35</v>
      </c>
      <c r="K7" s="6">
        <v>35</v>
      </c>
      <c r="L7" s="6">
        <v>31</v>
      </c>
    </row>
    <row r="8" spans="1:12" x14ac:dyDescent="0.25">
      <c r="A8" s="10" t="s">
        <v>134</v>
      </c>
      <c r="B8" s="2">
        <v>1</v>
      </c>
      <c r="C8" s="2" t="s">
        <v>171</v>
      </c>
      <c r="D8" s="2">
        <v>1</v>
      </c>
      <c r="E8" s="2" t="s">
        <v>171</v>
      </c>
      <c r="F8" s="2">
        <v>1</v>
      </c>
      <c r="G8" s="2">
        <v>1</v>
      </c>
      <c r="H8" s="13" t="s">
        <v>171</v>
      </c>
      <c r="I8" s="6">
        <v>1</v>
      </c>
      <c r="J8" s="6">
        <v>1</v>
      </c>
      <c r="K8" s="6" t="s">
        <v>171</v>
      </c>
      <c r="L8" s="6" t="s">
        <v>171</v>
      </c>
    </row>
    <row r="9" spans="1:12" x14ac:dyDescent="0.25">
      <c r="A9" s="10" t="s">
        <v>115</v>
      </c>
      <c r="B9" s="2">
        <v>4</v>
      </c>
      <c r="C9" s="2">
        <v>2</v>
      </c>
      <c r="D9" s="2">
        <v>2</v>
      </c>
      <c r="E9" s="2">
        <v>3</v>
      </c>
      <c r="F9" s="2">
        <v>1</v>
      </c>
      <c r="G9" s="2">
        <v>3</v>
      </c>
      <c r="H9" s="13">
        <v>2</v>
      </c>
      <c r="I9" s="6">
        <v>3</v>
      </c>
      <c r="J9" s="6" t="s">
        <v>171</v>
      </c>
      <c r="K9" s="6" t="s">
        <v>171</v>
      </c>
      <c r="L9" s="6" t="s">
        <v>171</v>
      </c>
    </row>
    <row r="10" spans="1:12" x14ac:dyDescent="0.25">
      <c r="A10" s="10" t="s">
        <v>116</v>
      </c>
      <c r="B10" s="2">
        <v>3</v>
      </c>
      <c r="C10" s="2">
        <v>3</v>
      </c>
      <c r="D10" s="2">
        <v>2</v>
      </c>
      <c r="E10" s="2">
        <v>2</v>
      </c>
      <c r="F10" s="2">
        <v>1</v>
      </c>
      <c r="G10" s="2" t="s">
        <v>171</v>
      </c>
      <c r="H10" s="13">
        <v>2</v>
      </c>
      <c r="I10" s="6">
        <v>2</v>
      </c>
      <c r="J10" s="6" t="s">
        <v>171</v>
      </c>
      <c r="K10" s="6" t="s">
        <v>171</v>
      </c>
      <c r="L10" s="6">
        <v>1</v>
      </c>
    </row>
    <row r="11" spans="1:12" x14ac:dyDescent="0.25">
      <c r="A11" s="7" t="s">
        <v>117</v>
      </c>
      <c r="B11" s="2">
        <v>2</v>
      </c>
      <c r="C11" s="2">
        <v>2</v>
      </c>
      <c r="D11" s="2" t="s">
        <v>171</v>
      </c>
      <c r="E11" s="2">
        <v>1</v>
      </c>
      <c r="F11" s="2" t="s">
        <v>171</v>
      </c>
      <c r="G11" s="2">
        <v>1</v>
      </c>
      <c r="H11" s="13">
        <v>1</v>
      </c>
      <c r="I11" s="6">
        <v>1</v>
      </c>
      <c r="J11" s="6" t="s">
        <v>171</v>
      </c>
      <c r="K11" s="6" t="s">
        <v>171</v>
      </c>
      <c r="L11" s="6" t="s">
        <v>171</v>
      </c>
    </row>
    <row r="12" spans="1:12" x14ac:dyDescent="0.25">
      <c r="A12" s="7" t="s">
        <v>118</v>
      </c>
      <c r="B12" s="2">
        <v>5</v>
      </c>
      <c r="C12" s="2">
        <v>3</v>
      </c>
      <c r="D12" s="2">
        <v>3</v>
      </c>
      <c r="E12" s="2">
        <v>2</v>
      </c>
      <c r="F12" s="2">
        <v>2</v>
      </c>
      <c r="G12" s="2">
        <v>3</v>
      </c>
      <c r="H12" s="13">
        <v>3</v>
      </c>
      <c r="I12" s="6">
        <v>3</v>
      </c>
      <c r="J12" s="6">
        <v>1</v>
      </c>
      <c r="K12" s="6">
        <v>1</v>
      </c>
      <c r="L12" s="6">
        <v>1</v>
      </c>
    </row>
    <row r="13" spans="1:12" x14ac:dyDescent="0.25">
      <c r="A13" s="7" t="s">
        <v>119</v>
      </c>
      <c r="B13" s="2">
        <v>10</v>
      </c>
      <c r="C13" s="2">
        <v>9</v>
      </c>
      <c r="D13" s="2">
        <v>6</v>
      </c>
      <c r="E13" s="2">
        <v>6</v>
      </c>
      <c r="F13" s="2">
        <v>4</v>
      </c>
      <c r="G13" s="2">
        <v>8</v>
      </c>
      <c r="H13" s="13">
        <v>8</v>
      </c>
      <c r="I13" s="6">
        <v>7</v>
      </c>
      <c r="J13" s="6">
        <v>2</v>
      </c>
      <c r="K13" s="6">
        <v>5</v>
      </c>
      <c r="L13" s="6">
        <v>5</v>
      </c>
    </row>
    <row r="14" spans="1:12" x14ac:dyDescent="0.25">
      <c r="A14" s="7" t="s">
        <v>120</v>
      </c>
      <c r="B14" s="2">
        <v>16</v>
      </c>
      <c r="C14" s="2">
        <v>8</v>
      </c>
      <c r="D14" s="2">
        <v>9</v>
      </c>
      <c r="E14" s="2">
        <v>13</v>
      </c>
      <c r="F14" s="2">
        <v>14</v>
      </c>
      <c r="G14" s="2">
        <v>12</v>
      </c>
      <c r="H14" s="13">
        <v>11</v>
      </c>
      <c r="I14" s="6">
        <v>13</v>
      </c>
      <c r="J14" s="6">
        <v>9</v>
      </c>
      <c r="K14" s="6">
        <v>7</v>
      </c>
      <c r="L14" s="6">
        <v>8</v>
      </c>
    </row>
    <row r="15" spans="1:12" x14ac:dyDescent="0.25">
      <c r="A15" s="7" t="s">
        <v>121</v>
      </c>
      <c r="B15" s="2">
        <v>12</v>
      </c>
      <c r="C15" s="2">
        <v>10</v>
      </c>
      <c r="D15" s="2">
        <v>4</v>
      </c>
      <c r="E15" s="2">
        <v>11</v>
      </c>
      <c r="F15" s="2">
        <v>12</v>
      </c>
      <c r="G15" s="2">
        <v>12</v>
      </c>
      <c r="H15" s="13">
        <v>11</v>
      </c>
      <c r="I15" s="6">
        <v>11</v>
      </c>
      <c r="J15" s="6">
        <v>7</v>
      </c>
      <c r="K15" s="6">
        <v>5</v>
      </c>
      <c r="L15" s="6">
        <v>4</v>
      </c>
    </row>
    <row r="16" spans="1:12" x14ac:dyDescent="0.25">
      <c r="A16" s="7" t="s">
        <v>122</v>
      </c>
      <c r="B16" s="2">
        <v>15</v>
      </c>
      <c r="C16" s="2">
        <v>12</v>
      </c>
      <c r="D16" s="2">
        <v>9</v>
      </c>
      <c r="E16" s="2">
        <v>13</v>
      </c>
      <c r="F16" s="2">
        <v>12</v>
      </c>
      <c r="G16" s="2">
        <v>12</v>
      </c>
      <c r="H16" s="13">
        <v>11</v>
      </c>
      <c r="I16" s="6">
        <v>14</v>
      </c>
      <c r="J16" s="6">
        <v>10</v>
      </c>
      <c r="K16" s="6">
        <v>10</v>
      </c>
      <c r="L16" s="6">
        <v>6</v>
      </c>
    </row>
    <row r="17" spans="1:12" x14ac:dyDescent="0.25">
      <c r="A17" s="7" t="s">
        <v>123</v>
      </c>
      <c r="B17" s="2">
        <v>8</v>
      </c>
      <c r="C17" s="2">
        <v>8</v>
      </c>
      <c r="D17" s="2">
        <v>3</v>
      </c>
      <c r="E17" s="2">
        <v>8</v>
      </c>
      <c r="F17" s="2">
        <v>7</v>
      </c>
      <c r="G17" s="2">
        <v>6</v>
      </c>
      <c r="H17" s="13">
        <v>7</v>
      </c>
      <c r="I17" s="6">
        <v>8</v>
      </c>
      <c r="J17" s="6">
        <v>5</v>
      </c>
      <c r="K17" s="6">
        <v>7</v>
      </c>
      <c r="L17" s="6">
        <v>6</v>
      </c>
    </row>
    <row r="18" spans="1:12" x14ac:dyDescent="0.25">
      <c r="A18" s="12" t="s">
        <v>4</v>
      </c>
      <c r="B18" s="3">
        <v>57</v>
      </c>
      <c r="C18" s="3">
        <v>44</v>
      </c>
      <c r="D18" s="3">
        <v>30</v>
      </c>
      <c r="E18" s="3">
        <v>48</v>
      </c>
      <c r="F18" s="3">
        <v>46</v>
      </c>
      <c r="G18" s="3">
        <v>45</v>
      </c>
      <c r="H18" s="14">
        <v>44</v>
      </c>
      <c r="I18" s="6">
        <v>49</v>
      </c>
      <c r="J18" s="6">
        <v>31</v>
      </c>
      <c r="K18" s="6">
        <v>31</v>
      </c>
      <c r="L18" s="6">
        <v>27</v>
      </c>
    </row>
    <row r="19" spans="1:12" x14ac:dyDescent="0.25">
      <c r="A19" s="12" t="s">
        <v>5</v>
      </c>
      <c r="B19" s="3">
        <v>19</v>
      </c>
      <c r="C19" s="3">
        <v>13</v>
      </c>
      <c r="D19" s="3">
        <v>9</v>
      </c>
      <c r="E19" s="3">
        <v>11</v>
      </c>
      <c r="F19" s="3">
        <v>8</v>
      </c>
      <c r="G19" s="3">
        <v>13</v>
      </c>
      <c r="H19" s="14">
        <v>12</v>
      </c>
      <c r="I19" s="6">
        <v>14</v>
      </c>
      <c r="J19" s="6">
        <v>4</v>
      </c>
      <c r="K19" s="6">
        <v>4</v>
      </c>
      <c r="L19" s="6">
        <v>4</v>
      </c>
    </row>
    <row r="20" spans="1:12" x14ac:dyDescent="0.25">
      <c r="A20" s="12" t="s">
        <v>6</v>
      </c>
      <c r="B20" s="2">
        <v>46</v>
      </c>
      <c r="C20" s="2">
        <v>32</v>
      </c>
      <c r="D20" s="2">
        <v>27</v>
      </c>
      <c r="E20" s="2">
        <v>35</v>
      </c>
      <c r="F20" s="2">
        <v>31</v>
      </c>
      <c r="G20" s="2">
        <v>34</v>
      </c>
      <c r="H20" s="13">
        <v>34</v>
      </c>
      <c r="I20" s="6">
        <v>39</v>
      </c>
      <c r="J20" s="6">
        <v>19</v>
      </c>
      <c r="K20" s="6">
        <v>20</v>
      </c>
      <c r="L20" s="6">
        <v>17</v>
      </c>
    </row>
    <row r="21" spans="1:12" x14ac:dyDescent="0.25">
      <c r="A21" s="12" t="s">
        <v>7</v>
      </c>
      <c r="B21" s="2">
        <v>30</v>
      </c>
      <c r="C21" s="2">
        <v>25</v>
      </c>
      <c r="D21" s="2">
        <v>12</v>
      </c>
      <c r="E21" s="2">
        <v>24</v>
      </c>
      <c r="F21" s="2">
        <v>23</v>
      </c>
      <c r="G21" s="2">
        <v>24</v>
      </c>
      <c r="H21" s="13">
        <v>22</v>
      </c>
      <c r="I21" s="6">
        <v>24</v>
      </c>
      <c r="J21" s="6">
        <v>16</v>
      </c>
      <c r="K21" s="6">
        <v>15</v>
      </c>
      <c r="L21" s="6">
        <v>14</v>
      </c>
    </row>
    <row r="22" spans="1:12" x14ac:dyDescent="0.25">
      <c r="A22" s="12" t="s">
        <v>8</v>
      </c>
      <c r="B22" s="2">
        <v>7</v>
      </c>
      <c r="C22" s="2">
        <v>5</v>
      </c>
      <c r="D22" s="2">
        <v>4</v>
      </c>
      <c r="E22" s="2">
        <v>5</v>
      </c>
      <c r="F22" s="2">
        <v>5</v>
      </c>
      <c r="G22" s="2">
        <v>6</v>
      </c>
      <c r="H22" s="13">
        <v>6</v>
      </c>
      <c r="I22" s="6">
        <v>6</v>
      </c>
      <c r="J22" s="6">
        <v>2</v>
      </c>
      <c r="K22" s="6">
        <v>3</v>
      </c>
      <c r="L22" s="6">
        <v>5</v>
      </c>
    </row>
    <row r="23" spans="1:12" x14ac:dyDescent="0.25">
      <c r="A23" s="12" t="s">
        <v>9</v>
      </c>
      <c r="B23" s="2">
        <v>6</v>
      </c>
      <c r="C23" s="2">
        <v>6</v>
      </c>
      <c r="D23" s="2">
        <v>6</v>
      </c>
      <c r="E23" s="2">
        <v>5</v>
      </c>
      <c r="F23" s="2">
        <v>3</v>
      </c>
      <c r="G23" s="2">
        <v>4</v>
      </c>
      <c r="H23" s="13">
        <v>5</v>
      </c>
      <c r="I23" s="6">
        <v>5</v>
      </c>
      <c r="J23" s="6">
        <v>3</v>
      </c>
      <c r="K23" s="6">
        <v>4</v>
      </c>
      <c r="L23" s="6">
        <v>2</v>
      </c>
    </row>
    <row r="24" spans="1:12" x14ac:dyDescent="0.25">
      <c r="A24" s="12" t="s">
        <v>10</v>
      </c>
      <c r="B24" s="2">
        <v>12</v>
      </c>
      <c r="C24" s="2">
        <v>8</v>
      </c>
      <c r="D24" s="2">
        <v>6</v>
      </c>
      <c r="E24" s="2">
        <v>11</v>
      </c>
      <c r="F24" s="2">
        <v>10</v>
      </c>
      <c r="G24" s="2">
        <v>8</v>
      </c>
      <c r="H24" s="13">
        <v>9</v>
      </c>
      <c r="I24" s="6">
        <v>11</v>
      </c>
      <c r="J24" s="6">
        <v>6</v>
      </c>
      <c r="K24" s="6">
        <v>6</v>
      </c>
      <c r="L24" s="6">
        <v>5</v>
      </c>
    </row>
    <row r="25" spans="1:12" x14ac:dyDescent="0.25">
      <c r="A25" s="12" t="s">
        <v>11</v>
      </c>
      <c r="B25" s="2">
        <v>15</v>
      </c>
      <c r="C25" s="2">
        <v>10</v>
      </c>
      <c r="D25" s="2">
        <v>8</v>
      </c>
      <c r="E25" s="2">
        <v>10</v>
      </c>
      <c r="F25" s="2">
        <v>7</v>
      </c>
      <c r="G25" s="2">
        <v>11</v>
      </c>
      <c r="H25" s="13">
        <v>11</v>
      </c>
      <c r="I25" s="6">
        <v>13</v>
      </c>
      <c r="J25" s="6">
        <v>3</v>
      </c>
      <c r="K25" s="6">
        <v>2</v>
      </c>
      <c r="L25" s="6">
        <v>3</v>
      </c>
    </row>
    <row r="26" spans="1:12" x14ac:dyDescent="0.25">
      <c r="A26" s="12" t="s">
        <v>12</v>
      </c>
      <c r="B26" s="2">
        <v>6</v>
      </c>
      <c r="C26" s="2">
        <v>3</v>
      </c>
      <c r="D26" s="2">
        <v>3</v>
      </c>
      <c r="E26" s="2">
        <v>4</v>
      </c>
      <c r="F26" s="2">
        <v>6</v>
      </c>
      <c r="G26" s="2">
        <v>5</v>
      </c>
      <c r="H26" s="13">
        <v>3</v>
      </c>
      <c r="I26" s="6">
        <v>4</v>
      </c>
      <c r="J26" s="6">
        <v>5</v>
      </c>
      <c r="K26" s="6">
        <v>5</v>
      </c>
      <c r="L26" s="6">
        <v>2</v>
      </c>
    </row>
    <row r="27" spans="1:12" x14ac:dyDescent="0.25">
      <c r="A27" s="12" t="s">
        <v>13</v>
      </c>
      <c r="B27" s="2">
        <v>10</v>
      </c>
      <c r="C27" s="2">
        <v>6</v>
      </c>
      <c r="D27" s="2">
        <v>7</v>
      </c>
      <c r="E27" s="2">
        <v>7</v>
      </c>
      <c r="F27" s="2">
        <v>7</v>
      </c>
      <c r="G27" s="2">
        <v>8</v>
      </c>
      <c r="H27" s="13">
        <v>8</v>
      </c>
      <c r="I27" s="6">
        <v>7</v>
      </c>
      <c r="J27" s="6">
        <v>5</v>
      </c>
      <c r="K27" s="6">
        <v>5</v>
      </c>
      <c r="L27" s="6">
        <v>5</v>
      </c>
    </row>
    <row r="28" spans="1:12" x14ac:dyDescent="0.25">
      <c r="A28" s="12" t="s">
        <v>14</v>
      </c>
      <c r="B28" s="2">
        <v>5</v>
      </c>
      <c r="C28" s="2">
        <v>5</v>
      </c>
      <c r="D28" s="2" t="s">
        <v>171</v>
      </c>
      <c r="E28" s="2">
        <v>5</v>
      </c>
      <c r="F28" s="2">
        <v>5</v>
      </c>
      <c r="G28" s="2">
        <v>5</v>
      </c>
      <c r="H28" s="13">
        <v>4</v>
      </c>
      <c r="I28" s="6">
        <v>5</v>
      </c>
      <c r="J28" s="6">
        <v>4</v>
      </c>
      <c r="K28" s="6">
        <v>3</v>
      </c>
      <c r="L28" s="6">
        <v>3</v>
      </c>
    </row>
    <row r="29" spans="1:12" x14ac:dyDescent="0.25">
      <c r="A29" s="12" t="s">
        <v>15</v>
      </c>
      <c r="B29" s="2">
        <v>4</v>
      </c>
      <c r="C29" s="2">
        <v>4</v>
      </c>
      <c r="D29" s="2">
        <v>1</v>
      </c>
      <c r="E29" s="2">
        <v>4</v>
      </c>
      <c r="F29" s="2">
        <v>4</v>
      </c>
      <c r="G29" s="2">
        <v>3</v>
      </c>
      <c r="H29" s="13">
        <v>3</v>
      </c>
      <c r="I29" s="6">
        <v>4</v>
      </c>
      <c r="J29" s="6">
        <v>3</v>
      </c>
      <c r="K29" s="6">
        <v>2</v>
      </c>
      <c r="L29" s="6">
        <v>2</v>
      </c>
    </row>
    <row r="30" spans="1:12" x14ac:dyDescent="0.25">
      <c r="A30" s="12" t="s">
        <v>16</v>
      </c>
      <c r="B30" s="2">
        <v>6</v>
      </c>
      <c r="C30" s="2">
        <v>6</v>
      </c>
      <c r="D30" s="2">
        <v>3</v>
      </c>
      <c r="E30" s="2">
        <v>6</v>
      </c>
      <c r="F30" s="2">
        <v>5</v>
      </c>
      <c r="G30" s="2">
        <v>5</v>
      </c>
      <c r="H30" s="13">
        <v>5</v>
      </c>
      <c r="I30" s="6">
        <v>6</v>
      </c>
      <c r="J30" s="6">
        <v>2</v>
      </c>
      <c r="K30" s="6">
        <v>2</v>
      </c>
      <c r="L30" s="6">
        <v>2</v>
      </c>
    </row>
    <row r="31" spans="1:12" ht="13.8" thickBot="1" x14ac:dyDescent="0.3">
      <c r="A31" s="198" t="s">
        <v>17</v>
      </c>
      <c r="B31" s="261">
        <v>5</v>
      </c>
      <c r="C31" s="261">
        <v>4</v>
      </c>
      <c r="D31" s="261">
        <v>1</v>
      </c>
      <c r="E31" s="261">
        <v>2</v>
      </c>
      <c r="F31" s="261">
        <v>2</v>
      </c>
      <c r="G31" s="261">
        <v>3</v>
      </c>
      <c r="H31" s="199">
        <v>2</v>
      </c>
      <c r="I31" s="201">
        <v>2</v>
      </c>
      <c r="J31" s="201">
        <v>2</v>
      </c>
      <c r="K31" s="201">
        <v>3</v>
      </c>
      <c r="L31" s="201">
        <v>2</v>
      </c>
    </row>
    <row r="32" spans="1:12" x14ac:dyDescent="0.25">
      <c r="A32" s="202" t="s">
        <v>491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</row>
    <row r="33" spans="1:12" x14ac:dyDescent="0.25">
      <c r="A33" s="127" t="s">
        <v>159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</row>
    <row r="34" spans="1:12" x14ac:dyDescent="0.25">
      <c r="A34" s="127" t="s">
        <v>133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</row>
    <row r="35" spans="1:12" x14ac:dyDescent="0.25">
      <c r="A35" s="131" t="s">
        <v>468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</row>
  </sheetData>
  <mergeCells count="8">
    <mergeCell ref="A35:L35"/>
    <mergeCell ref="A1:L1"/>
    <mergeCell ref="E5:H5"/>
    <mergeCell ref="I5:L5"/>
    <mergeCell ref="A33:L33"/>
    <mergeCell ref="A34:L34"/>
    <mergeCell ref="I4:L4"/>
    <mergeCell ref="A32:L32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59999389629810485"/>
  </sheetPr>
  <dimension ref="A1:L24"/>
  <sheetViews>
    <sheetView zoomScaleNormal="100" workbookViewId="0">
      <selection sqref="A1:J1"/>
    </sheetView>
  </sheetViews>
  <sheetFormatPr baseColWidth="10" defaultColWidth="11.44140625" defaultRowHeight="13.2" x14ac:dyDescent="0.25"/>
  <cols>
    <col min="1" max="1" width="14.5546875" style="5" customWidth="1"/>
    <col min="2" max="2" width="5.33203125" style="4" bestFit="1" customWidth="1"/>
    <col min="3" max="3" width="6.44140625" style="4" bestFit="1" customWidth="1"/>
    <col min="4" max="7" width="6.44140625" style="4" customWidth="1"/>
    <col min="8" max="8" width="6.5546875" style="4" bestFit="1" customWidth="1"/>
    <col min="9" max="9" width="7.88671875" style="4" bestFit="1" customWidth="1"/>
    <col min="10" max="10" width="13.88671875" style="4" customWidth="1"/>
    <col min="11" max="16384" width="11.44140625" style="4"/>
  </cols>
  <sheetData>
    <row r="1" spans="1:12" ht="18" customHeight="1" x14ac:dyDescent="0.25">
      <c r="A1" s="124" t="s">
        <v>436</v>
      </c>
      <c r="B1" s="124"/>
      <c r="C1" s="124"/>
      <c r="D1" s="124"/>
      <c r="E1" s="124"/>
      <c r="F1" s="124"/>
      <c r="G1" s="124"/>
      <c r="H1" s="124"/>
      <c r="I1" s="124"/>
      <c r="J1" s="124"/>
      <c r="K1" s="29"/>
      <c r="L1" s="29"/>
    </row>
    <row r="2" spans="1:12" ht="18" customHeight="1" x14ac:dyDescent="0.25">
      <c r="A2" s="27"/>
      <c r="B2" s="27"/>
      <c r="C2" s="27"/>
      <c r="D2" s="116"/>
      <c r="E2" s="116"/>
      <c r="F2" s="116"/>
      <c r="G2" s="116"/>
      <c r="H2" s="27"/>
      <c r="I2" s="27"/>
      <c r="J2" s="27"/>
    </row>
    <row r="3" spans="1:12" ht="18" customHeight="1" x14ac:dyDescent="0.25">
      <c r="A3" s="27"/>
      <c r="B3" s="27"/>
      <c r="C3" s="27"/>
      <c r="D3" s="116"/>
      <c r="E3" s="116"/>
      <c r="F3" s="116"/>
      <c r="G3" s="116"/>
      <c r="H3" s="27"/>
      <c r="I3" s="27"/>
      <c r="J3" s="27"/>
    </row>
    <row r="4" spans="1:12" ht="13.8" thickBot="1" x14ac:dyDescent="0.3">
      <c r="H4" s="6"/>
      <c r="I4" s="6"/>
      <c r="J4" s="6" t="s">
        <v>487</v>
      </c>
    </row>
    <row r="5" spans="1:12" x14ac:dyDescent="0.25">
      <c r="A5" s="256"/>
      <c r="B5" s="267" t="s">
        <v>0</v>
      </c>
      <c r="C5" s="266" t="s">
        <v>469</v>
      </c>
      <c r="D5" s="266"/>
      <c r="E5" s="266"/>
      <c r="F5" s="266"/>
      <c r="G5" s="266" t="s">
        <v>470</v>
      </c>
      <c r="H5" s="266"/>
      <c r="I5" s="266"/>
      <c r="J5" s="266"/>
    </row>
    <row r="6" spans="1:12" s="23" customFormat="1" ht="105.6" x14ac:dyDescent="0.25">
      <c r="A6" s="240"/>
      <c r="B6" s="242"/>
      <c r="C6" s="204" t="s">
        <v>471</v>
      </c>
      <c r="D6" s="204" t="s">
        <v>474</v>
      </c>
      <c r="E6" s="204" t="s">
        <v>472</v>
      </c>
      <c r="F6" s="204" t="s">
        <v>473</v>
      </c>
      <c r="G6" s="204" t="s">
        <v>471</v>
      </c>
      <c r="H6" s="204" t="s">
        <v>474</v>
      </c>
      <c r="I6" s="205" t="s">
        <v>472</v>
      </c>
      <c r="J6" s="204" t="s">
        <v>473</v>
      </c>
    </row>
    <row r="7" spans="1:12" x14ac:dyDescent="0.25">
      <c r="A7" s="12" t="s">
        <v>3</v>
      </c>
      <c r="B7" s="236">
        <v>282</v>
      </c>
      <c r="C7" s="13">
        <v>5</v>
      </c>
      <c r="D7" s="13">
        <v>19</v>
      </c>
      <c r="E7" s="13">
        <v>17</v>
      </c>
      <c r="F7" s="13">
        <v>103</v>
      </c>
      <c r="G7" s="13">
        <v>2</v>
      </c>
      <c r="H7" s="13">
        <v>11</v>
      </c>
      <c r="I7" s="13">
        <v>8</v>
      </c>
      <c r="J7" s="6">
        <v>117</v>
      </c>
    </row>
    <row r="8" spans="1:12" x14ac:dyDescent="0.25">
      <c r="A8" s="10" t="s">
        <v>134</v>
      </c>
      <c r="B8" s="236" t="s">
        <v>171</v>
      </c>
      <c r="C8" s="13" t="s">
        <v>171</v>
      </c>
      <c r="D8" s="13" t="s">
        <v>171</v>
      </c>
      <c r="E8" s="13" t="s">
        <v>171</v>
      </c>
      <c r="F8" s="13" t="s">
        <v>171</v>
      </c>
      <c r="G8" s="13" t="s">
        <v>171</v>
      </c>
      <c r="H8" s="13" t="s">
        <v>171</v>
      </c>
      <c r="I8" s="13" t="s">
        <v>171</v>
      </c>
      <c r="J8" s="6" t="s">
        <v>171</v>
      </c>
    </row>
    <row r="9" spans="1:12" x14ac:dyDescent="0.25">
      <c r="A9" s="10" t="s">
        <v>115</v>
      </c>
      <c r="B9" s="236">
        <v>3</v>
      </c>
      <c r="C9" s="13">
        <v>1</v>
      </c>
      <c r="D9" s="13">
        <v>1</v>
      </c>
      <c r="E9" s="13" t="s">
        <v>171</v>
      </c>
      <c r="F9" s="13">
        <v>1</v>
      </c>
      <c r="G9" s="13" t="s">
        <v>171</v>
      </c>
      <c r="H9" s="13" t="s">
        <v>171</v>
      </c>
      <c r="I9" s="13" t="s">
        <v>171</v>
      </c>
      <c r="J9" s="6" t="s">
        <v>171</v>
      </c>
    </row>
    <row r="10" spans="1:12" x14ac:dyDescent="0.25">
      <c r="A10" s="10" t="s">
        <v>116</v>
      </c>
      <c r="B10" s="236">
        <v>5</v>
      </c>
      <c r="C10" s="13" t="s">
        <v>171</v>
      </c>
      <c r="D10" s="13" t="s">
        <v>171</v>
      </c>
      <c r="E10" s="13" t="s">
        <v>171</v>
      </c>
      <c r="F10" s="13">
        <v>5</v>
      </c>
      <c r="G10" s="13" t="s">
        <v>171</v>
      </c>
      <c r="H10" s="13" t="s">
        <v>171</v>
      </c>
      <c r="I10" s="13" t="s">
        <v>171</v>
      </c>
      <c r="J10" s="6" t="s">
        <v>171</v>
      </c>
    </row>
    <row r="11" spans="1:12" x14ac:dyDescent="0.25">
      <c r="A11" s="7" t="s">
        <v>117</v>
      </c>
      <c r="B11" s="236">
        <v>3</v>
      </c>
      <c r="C11" s="13" t="s">
        <v>171</v>
      </c>
      <c r="D11" s="13" t="s">
        <v>171</v>
      </c>
      <c r="E11" s="13" t="s">
        <v>171</v>
      </c>
      <c r="F11" s="13" t="s">
        <v>171</v>
      </c>
      <c r="G11" s="13" t="s">
        <v>171</v>
      </c>
      <c r="H11" s="13" t="s">
        <v>171</v>
      </c>
      <c r="I11" s="13" t="s">
        <v>171</v>
      </c>
      <c r="J11" s="6">
        <v>3</v>
      </c>
    </row>
    <row r="12" spans="1:12" x14ac:dyDescent="0.25">
      <c r="A12" s="7" t="s">
        <v>118</v>
      </c>
      <c r="B12" s="236">
        <v>72</v>
      </c>
      <c r="C12" s="13" t="s">
        <v>171</v>
      </c>
      <c r="D12" s="13" t="s">
        <v>171</v>
      </c>
      <c r="E12" s="13">
        <v>4</v>
      </c>
      <c r="F12" s="13">
        <v>19</v>
      </c>
      <c r="G12" s="13" t="s">
        <v>171</v>
      </c>
      <c r="H12" s="13">
        <v>3</v>
      </c>
      <c r="I12" s="13">
        <v>2</v>
      </c>
      <c r="J12" s="6">
        <v>44</v>
      </c>
    </row>
    <row r="13" spans="1:12" x14ac:dyDescent="0.25">
      <c r="A13" s="7" t="s">
        <v>119</v>
      </c>
      <c r="B13" s="236">
        <v>32</v>
      </c>
      <c r="C13" s="13" t="s">
        <v>171</v>
      </c>
      <c r="D13" s="13">
        <v>1</v>
      </c>
      <c r="E13" s="13" t="s">
        <v>171</v>
      </c>
      <c r="F13" s="13">
        <v>6</v>
      </c>
      <c r="G13" s="13">
        <v>2</v>
      </c>
      <c r="H13" s="13">
        <v>8</v>
      </c>
      <c r="I13" s="13">
        <v>2</v>
      </c>
      <c r="J13" s="6">
        <v>13</v>
      </c>
    </row>
    <row r="14" spans="1:12" x14ac:dyDescent="0.25">
      <c r="A14" s="7" t="s">
        <v>120</v>
      </c>
      <c r="B14" s="236">
        <v>63</v>
      </c>
      <c r="C14" s="13">
        <v>4</v>
      </c>
      <c r="D14" s="13">
        <v>10</v>
      </c>
      <c r="E14" s="13">
        <v>8</v>
      </c>
      <c r="F14" s="13">
        <v>28</v>
      </c>
      <c r="G14" s="13" t="s">
        <v>171</v>
      </c>
      <c r="H14" s="13" t="s">
        <v>171</v>
      </c>
      <c r="I14" s="13">
        <v>2</v>
      </c>
      <c r="J14" s="6">
        <v>11</v>
      </c>
    </row>
    <row r="15" spans="1:12" x14ac:dyDescent="0.25">
      <c r="A15" s="7" t="s">
        <v>121</v>
      </c>
      <c r="B15" s="236">
        <v>9</v>
      </c>
      <c r="C15" s="13" t="s">
        <v>171</v>
      </c>
      <c r="D15" s="13" t="s">
        <v>171</v>
      </c>
      <c r="E15" s="13" t="s">
        <v>171</v>
      </c>
      <c r="F15" s="13">
        <v>4</v>
      </c>
      <c r="G15" s="13" t="s">
        <v>171</v>
      </c>
      <c r="H15" s="13" t="s">
        <v>171</v>
      </c>
      <c r="I15" s="13" t="s">
        <v>171</v>
      </c>
      <c r="J15" s="6">
        <v>5</v>
      </c>
    </row>
    <row r="16" spans="1:12" x14ac:dyDescent="0.25">
      <c r="A16" s="7" t="s">
        <v>122</v>
      </c>
      <c r="B16" s="236">
        <v>63</v>
      </c>
      <c r="C16" s="13" t="s">
        <v>171</v>
      </c>
      <c r="D16" s="13" t="s">
        <v>171</v>
      </c>
      <c r="E16" s="13">
        <v>2</v>
      </c>
      <c r="F16" s="13">
        <v>26</v>
      </c>
      <c r="G16" s="13" t="s">
        <v>171</v>
      </c>
      <c r="H16" s="13" t="s">
        <v>171</v>
      </c>
      <c r="I16" s="13">
        <v>1</v>
      </c>
      <c r="J16" s="6">
        <v>34</v>
      </c>
    </row>
    <row r="17" spans="1:10" x14ac:dyDescent="0.25">
      <c r="A17" s="7" t="s">
        <v>123</v>
      </c>
      <c r="B17" s="236">
        <v>32</v>
      </c>
      <c r="C17" s="13" t="s">
        <v>171</v>
      </c>
      <c r="D17" s="13">
        <v>7</v>
      </c>
      <c r="E17" s="13">
        <v>3</v>
      </c>
      <c r="F17" s="13">
        <v>14</v>
      </c>
      <c r="G17" s="13" t="s">
        <v>171</v>
      </c>
      <c r="H17" s="13" t="s">
        <v>171</v>
      </c>
      <c r="I17" s="13">
        <v>1</v>
      </c>
      <c r="J17" s="6">
        <v>7</v>
      </c>
    </row>
    <row r="18" spans="1:10" x14ac:dyDescent="0.25">
      <c r="A18" s="12" t="s">
        <v>4</v>
      </c>
      <c r="B18" s="231">
        <v>241</v>
      </c>
      <c r="C18" s="14" t="s">
        <v>171</v>
      </c>
      <c r="D18" s="14">
        <v>14</v>
      </c>
      <c r="E18" s="14">
        <v>13</v>
      </c>
      <c r="F18" s="14">
        <v>82</v>
      </c>
      <c r="G18" s="14">
        <v>2</v>
      </c>
      <c r="H18" s="14">
        <v>11</v>
      </c>
      <c r="I18" s="14">
        <v>8</v>
      </c>
      <c r="J18" s="6">
        <v>111</v>
      </c>
    </row>
    <row r="19" spans="1:10" x14ac:dyDescent="0.25">
      <c r="A19" s="12" t="s">
        <v>5</v>
      </c>
      <c r="B19" s="231">
        <v>41</v>
      </c>
      <c r="C19" s="14">
        <v>5</v>
      </c>
      <c r="D19" s="14">
        <v>5</v>
      </c>
      <c r="E19" s="14">
        <v>4</v>
      </c>
      <c r="F19" s="14">
        <v>21</v>
      </c>
      <c r="G19" s="14" t="s">
        <v>171</v>
      </c>
      <c r="H19" s="14" t="s">
        <v>171</v>
      </c>
      <c r="I19" s="14" t="s">
        <v>171</v>
      </c>
      <c r="J19" s="6">
        <v>6</v>
      </c>
    </row>
    <row r="20" spans="1:10" x14ac:dyDescent="0.25">
      <c r="A20" s="12" t="s">
        <v>6</v>
      </c>
      <c r="B20" s="236">
        <v>224</v>
      </c>
      <c r="C20" s="13">
        <v>5</v>
      </c>
      <c r="D20" s="13">
        <v>13</v>
      </c>
      <c r="E20" s="13">
        <v>14</v>
      </c>
      <c r="F20" s="13">
        <v>84</v>
      </c>
      <c r="G20" s="13" t="s">
        <v>171</v>
      </c>
      <c r="H20" s="13">
        <v>4</v>
      </c>
      <c r="I20" s="13">
        <v>6</v>
      </c>
      <c r="J20" s="6">
        <v>98</v>
      </c>
    </row>
    <row r="21" spans="1:10" ht="13.8" thickBot="1" x14ac:dyDescent="0.3">
      <c r="A21" s="198" t="s">
        <v>7</v>
      </c>
      <c r="B21" s="237">
        <v>58</v>
      </c>
      <c r="C21" s="199" t="s">
        <v>171</v>
      </c>
      <c r="D21" s="199">
        <v>6</v>
      </c>
      <c r="E21" s="199">
        <v>3</v>
      </c>
      <c r="F21" s="199">
        <v>19</v>
      </c>
      <c r="G21" s="199">
        <v>2</v>
      </c>
      <c r="H21" s="199">
        <v>7</v>
      </c>
      <c r="I21" s="199">
        <v>2</v>
      </c>
      <c r="J21" s="201">
        <v>19</v>
      </c>
    </row>
    <row r="22" spans="1:10" x14ac:dyDescent="0.25">
      <c r="A22" s="202" t="s">
        <v>491</v>
      </c>
      <c r="B22" s="202"/>
      <c r="C22" s="202"/>
      <c r="D22" s="202"/>
      <c r="E22" s="202"/>
      <c r="F22" s="202"/>
      <c r="G22" s="202"/>
      <c r="H22" s="202"/>
      <c r="I22" s="202"/>
      <c r="J22" s="202"/>
    </row>
    <row r="23" spans="1:10" x14ac:dyDescent="0.25">
      <c r="A23" s="127" t="s">
        <v>109</v>
      </c>
      <c r="B23" s="127"/>
      <c r="C23" s="127"/>
      <c r="D23" s="127"/>
      <c r="E23" s="127"/>
      <c r="F23" s="127"/>
      <c r="G23" s="127"/>
      <c r="H23" s="127"/>
      <c r="I23" s="127"/>
      <c r="J23" s="127"/>
    </row>
    <row r="24" spans="1:10" s="23" customFormat="1" x14ac:dyDescent="0.25">
      <c r="A24" s="140" t="s">
        <v>468</v>
      </c>
      <c r="B24" s="140"/>
      <c r="C24" s="140"/>
      <c r="D24" s="140"/>
      <c r="E24" s="140"/>
      <c r="F24" s="140"/>
      <c r="G24" s="140"/>
      <c r="H24" s="140"/>
      <c r="I24" s="140"/>
      <c r="J24" s="140"/>
    </row>
  </sheetData>
  <mergeCells count="6">
    <mergeCell ref="A23:J23"/>
    <mergeCell ref="A24:J24"/>
    <mergeCell ref="A1:J1"/>
    <mergeCell ref="C5:F5"/>
    <mergeCell ref="G5:J5"/>
    <mergeCell ref="A22:J22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0.59999389629810485"/>
  </sheetPr>
  <dimension ref="A1:H24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5" customWidth="1"/>
    <col min="2" max="2" width="6.33203125" style="4" bestFit="1" customWidth="1"/>
    <col min="3" max="3" width="11.6640625" style="4" bestFit="1" customWidth="1"/>
    <col min="4" max="4" width="18.6640625" style="4" bestFit="1" customWidth="1"/>
    <col min="5" max="5" width="11" style="4" bestFit="1" customWidth="1"/>
    <col min="6" max="16384" width="11.44140625" style="4"/>
  </cols>
  <sheetData>
    <row r="1" spans="1:8" ht="18" customHeight="1" x14ac:dyDescent="0.25">
      <c r="A1" s="124" t="s">
        <v>437</v>
      </c>
      <c r="B1" s="124"/>
      <c r="C1" s="124"/>
      <c r="D1" s="124"/>
      <c r="E1" s="124"/>
      <c r="F1" s="29"/>
      <c r="G1" s="29"/>
      <c r="H1" s="29"/>
    </row>
    <row r="2" spans="1:8" ht="18" customHeight="1" x14ac:dyDescent="0.25">
      <c r="A2" s="27"/>
      <c r="B2" s="27"/>
      <c r="C2" s="27"/>
      <c r="D2" s="27"/>
      <c r="E2" s="27"/>
    </row>
    <row r="3" spans="1:8" ht="18" customHeight="1" x14ac:dyDescent="0.25">
      <c r="A3" s="27"/>
      <c r="B3" s="27"/>
      <c r="C3" s="27"/>
      <c r="D3" s="27"/>
      <c r="E3" s="27"/>
    </row>
    <row r="4" spans="1:8" ht="13.8" thickBot="1" x14ac:dyDescent="0.3">
      <c r="D4" s="125" t="s">
        <v>475</v>
      </c>
      <c r="E4" s="125"/>
    </row>
    <row r="5" spans="1:8" s="23" customFormat="1" ht="39.6" x14ac:dyDescent="0.25">
      <c r="A5" s="268"/>
      <c r="B5" s="269" t="s">
        <v>0</v>
      </c>
      <c r="C5" s="260" t="s">
        <v>146</v>
      </c>
      <c r="D5" s="260" t="s">
        <v>147</v>
      </c>
      <c r="E5" s="260" t="s">
        <v>148</v>
      </c>
    </row>
    <row r="6" spans="1:8" x14ac:dyDescent="0.25">
      <c r="A6" s="12" t="s">
        <v>3</v>
      </c>
      <c r="B6" s="236">
        <v>3519</v>
      </c>
      <c r="C6" s="13">
        <v>1654</v>
      </c>
      <c r="D6" s="13">
        <v>1820</v>
      </c>
      <c r="E6" s="6">
        <v>45</v>
      </c>
    </row>
    <row r="7" spans="1:8" x14ac:dyDescent="0.25">
      <c r="A7" s="10" t="s">
        <v>134</v>
      </c>
      <c r="B7" s="236">
        <v>35</v>
      </c>
      <c r="C7" s="13">
        <v>14</v>
      </c>
      <c r="D7" s="13">
        <v>21</v>
      </c>
      <c r="E7" s="6" t="s">
        <v>171</v>
      </c>
    </row>
    <row r="8" spans="1:8" x14ac:dyDescent="0.25">
      <c r="A8" s="10" t="s">
        <v>115</v>
      </c>
      <c r="B8" s="236" t="s">
        <v>171</v>
      </c>
      <c r="C8" s="13" t="s">
        <v>171</v>
      </c>
      <c r="D8" s="13" t="s">
        <v>171</v>
      </c>
      <c r="E8" s="6" t="s">
        <v>171</v>
      </c>
    </row>
    <row r="9" spans="1:8" x14ac:dyDescent="0.25">
      <c r="A9" s="10" t="s">
        <v>116</v>
      </c>
      <c r="B9" s="236">
        <v>72</v>
      </c>
      <c r="C9" s="13" t="s">
        <v>171</v>
      </c>
      <c r="D9" s="13">
        <v>65</v>
      </c>
      <c r="E9" s="6">
        <v>7</v>
      </c>
    </row>
    <row r="10" spans="1:8" x14ac:dyDescent="0.25">
      <c r="A10" s="7" t="s">
        <v>117</v>
      </c>
      <c r="B10" s="236">
        <v>23</v>
      </c>
      <c r="C10" s="13">
        <v>1</v>
      </c>
      <c r="D10" s="13">
        <v>21</v>
      </c>
      <c r="E10" s="6">
        <v>1</v>
      </c>
    </row>
    <row r="11" spans="1:8" x14ac:dyDescent="0.25">
      <c r="A11" s="7" t="s">
        <v>118</v>
      </c>
      <c r="B11" s="236">
        <v>576</v>
      </c>
      <c r="C11" s="13">
        <v>313</v>
      </c>
      <c r="D11" s="13">
        <v>256</v>
      </c>
      <c r="E11" s="6">
        <v>7</v>
      </c>
    </row>
    <row r="12" spans="1:8" x14ac:dyDescent="0.25">
      <c r="A12" s="7" t="s">
        <v>119</v>
      </c>
      <c r="B12" s="236">
        <v>352</v>
      </c>
      <c r="C12" s="13">
        <v>155</v>
      </c>
      <c r="D12" s="13">
        <v>195</v>
      </c>
      <c r="E12" s="6">
        <v>2</v>
      </c>
    </row>
    <row r="13" spans="1:8" x14ac:dyDescent="0.25">
      <c r="A13" s="7" t="s">
        <v>120</v>
      </c>
      <c r="B13" s="236">
        <v>1132</v>
      </c>
      <c r="C13" s="13">
        <v>472</v>
      </c>
      <c r="D13" s="13">
        <v>646</v>
      </c>
      <c r="E13" s="6">
        <v>14</v>
      </c>
    </row>
    <row r="14" spans="1:8" x14ac:dyDescent="0.25">
      <c r="A14" s="7" t="s">
        <v>121</v>
      </c>
      <c r="B14" s="236">
        <v>9</v>
      </c>
      <c r="C14" s="13" t="s">
        <v>171</v>
      </c>
      <c r="D14" s="13">
        <v>9</v>
      </c>
      <c r="E14" s="6" t="s">
        <v>171</v>
      </c>
    </row>
    <row r="15" spans="1:8" x14ac:dyDescent="0.25">
      <c r="A15" s="7" t="s">
        <v>122</v>
      </c>
      <c r="B15" s="236">
        <v>1320</v>
      </c>
      <c r="C15" s="13">
        <v>699</v>
      </c>
      <c r="D15" s="13">
        <v>607</v>
      </c>
      <c r="E15" s="6">
        <v>14</v>
      </c>
    </row>
    <row r="16" spans="1:8" x14ac:dyDescent="0.25">
      <c r="A16" s="7" t="s">
        <v>123</v>
      </c>
      <c r="B16" s="236" t="s">
        <v>171</v>
      </c>
      <c r="C16" s="13" t="s">
        <v>171</v>
      </c>
      <c r="D16" s="13" t="s">
        <v>171</v>
      </c>
      <c r="E16" s="6" t="s">
        <v>171</v>
      </c>
    </row>
    <row r="17" spans="1:5" x14ac:dyDescent="0.25">
      <c r="A17" s="12" t="s">
        <v>4</v>
      </c>
      <c r="B17" s="231">
        <v>3107</v>
      </c>
      <c r="C17" s="14">
        <v>1526</v>
      </c>
      <c r="D17" s="14">
        <v>1547</v>
      </c>
      <c r="E17" s="6">
        <v>34</v>
      </c>
    </row>
    <row r="18" spans="1:5" x14ac:dyDescent="0.25">
      <c r="A18" s="12" t="s">
        <v>5</v>
      </c>
      <c r="B18" s="231">
        <v>412</v>
      </c>
      <c r="C18" s="14">
        <v>128</v>
      </c>
      <c r="D18" s="14">
        <v>273</v>
      </c>
      <c r="E18" s="6">
        <v>11</v>
      </c>
    </row>
    <row r="19" spans="1:5" x14ac:dyDescent="0.25">
      <c r="A19" s="12" t="s">
        <v>6</v>
      </c>
      <c r="B19" s="236">
        <v>2829</v>
      </c>
      <c r="C19" s="13">
        <v>1378</v>
      </c>
      <c r="D19" s="13">
        <v>1415</v>
      </c>
      <c r="E19" s="6">
        <v>36</v>
      </c>
    </row>
    <row r="20" spans="1:5" ht="13.8" thickBot="1" x14ac:dyDescent="0.3">
      <c r="A20" s="198" t="s">
        <v>7</v>
      </c>
      <c r="B20" s="237">
        <v>690</v>
      </c>
      <c r="C20" s="199">
        <v>276</v>
      </c>
      <c r="D20" s="199">
        <v>405</v>
      </c>
      <c r="E20" s="201">
        <v>9</v>
      </c>
    </row>
    <row r="21" spans="1:5" x14ac:dyDescent="0.25">
      <c r="A21" s="202" t="s">
        <v>491</v>
      </c>
      <c r="B21" s="202"/>
      <c r="C21" s="202"/>
      <c r="D21" s="202"/>
      <c r="E21" s="202"/>
    </row>
    <row r="22" spans="1:5" x14ac:dyDescent="0.25">
      <c r="A22" s="127" t="s">
        <v>159</v>
      </c>
      <c r="B22" s="127"/>
      <c r="C22" s="127"/>
      <c r="D22" s="127"/>
      <c r="E22" s="127"/>
    </row>
    <row r="23" spans="1:5" x14ac:dyDescent="0.25">
      <c r="A23" s="127" t="s">
        <v>160</v>
      </c>
      <c r="B23" s="127"/>
      <c r="C23" s="127"/>
      <c r="D23" s="127"/>
      <c r="E23" s="127"/>
    </row>
    <row r="24" spans="1:5" s="23" customFormat="1" ht="25.5" customHeight="1" x14ac:dyDescent="0.25">
      <c r="A24" s="140" t="s">
        <v>468</v>
      </c>
      <c r="B24" s="140"/>
      <c r="C24" s="140"/>
      <c r="D24" s="140"/>
      <c r="E24" s="140"/>
    </row>
  </sheetData>
  <mergeCells count="6">
    <mergeCell ref="A24:E24"/>
    <mergeCell ref="D4:E4"/>
    <mergeCell ref="A1:E1"/>
    <mergeCell ref="A22:E22"/>
    <mergeCell ref="A23:E23"/>
    <mergeCell ref="A21:E21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59999389629810485"/>
  </sheetPr>
  <dimension ref="A1:H23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5" customWidth="1"/>
    <col min="2" max="2" width="5.33203125" style="4" bestFit="1" customWidth="1"/>
    <col min="3" max="3" width="11.6640625" style="4" bestFit="1" customWidth="1"/>
    <col min="4" max="4" width="9.33203125" style="4" bestFit="1" customWidth="1"/>
    <col min="5" max="5" width="18.44140625" style="4" bestFit="1" customWidth="1"/>
    <col min="6" max="6" width="11.44140625" style="4" bestFit="1" customWidth="1"/>
    <col min="7" max="16384" width="11.44140625" style="4"/>
  </cols>
  <sheetData>
    <row r="1" spans="1:8" ht="18" customHeight="1" x14ac:dyDescent="0.25">
      <c r="A1" s="124" t="s">
        <v>438</v>
      </c>
      <c r="B1" s="124"/>
      <c r="C1" s="124"/>
      <c r="D1" s="124"/>
      <c r="E1" s="124"/>
      <c r="F1" s="124"/>
      <c r="G1" s="29"/>
      <c r="H1" s="29"/>
    </row>
    <row r="2" spans="1:8" ht="18" customHeight="1" x14ac:dyDescent="0.25">
      <c r="A2" s="27"/>
      <c r="B2" s="27"/>
      <c r="C2" s="27"/>
      <c r="D2" s="27"/>
      <c r="E2" s="27"/>
      <c r="F2" s="27"/>
    </row>
    <row r="3" spans="1:8" ht="18" customHeight="1" x14ac:dyDescent="0.25">
      <c r="A3" s="27"/>
      <c r="B3" s="27"/>
      <c r="C3" s="27"/>
      <c r="D3" s="27"/>
      <c r="E3" s="27"/>
      <c r="F3" s="27"/>
    </row>
    <row r="4" spans="1:8" ht="13.8" thickBot="1" x14ac:dyDescent="0.3">
      <c r="E4" s="125" t="s">
        <v>103</v>
      </c>
      <c r="F4" s="125"/>
    </row>
    <row r="5" spans="1:8" ht="39.6" x14ac:dyDescent="0.25">
      <c r="A5" s="259"/>
      <c r="B5" s="270" t="s">
        <v>0</v>
      </c>
      <c r="C5" s="260" t="s">
        <v>149</v>
      </c>
      <c r="D5" s="260" t="s">
        <v>150</v>
      </c>
      <c r="E5" s="260" t="s">
        <v>151</v>
      </c>
      <c r="F5" s="260" t="s">
        <v>152</v>
      </c>
    </row>
    <row r="6" spans="1:8" x14ac:dyDescent="0.25">
      <c r="A6" s="12" t="s">
        <v>3</v>
      </c>
      <c r="B6" s="236">
        <v>294</v>
      </c>
      <c r="C6" s="13">
        <v>112</v>
      </c>
      <c r="D6" s="13">
        <v>84</v>
      </c>
      <c r="E6" s="13">
        <v>87</v>
      </c>
      <c r="F6" s="13">
        <v>11</v>
      </c>
    </row>
    <row r="7" spans="1:8" x14ac:dyDescent="0.25">
      <c r="A7" s="10" t="s">
        <v>134</v>
      </c>
      <c r="B7" s="236" t="s">
        <v>171</v>
      </c>
      <c r="C7" s="13" t="s">
        <v>171</v>
      </c>
      <c r="D7" s="13" t="s">
        <v>171</v>
      </c>
      <c r="E7" s="13" t="s">
        <v>171</v>
      </c>
      <c r="F7" s="13" t="s">
        <v>171</v>
      </c>
    </row>
    <row r="8" spans="1:8" x14ac:dyDescent="0.25">
      <c r="A8" s="10" t="s">
        <v>115</v>
      </c>
      <c r="B8" s="236">
        <v>23</v>
      </c>
      <c r="C8" s="13">
        <v>11</v>
      </c>
      <c r="D8" s="13" t="s">
        <v>171</v>
      </c>
      <c r="E8" s="13">
        <v>12</v>
      </c>
      <c r="F8" s="13" t="s">
        <v>171</v>
      </c>
    </row>
    <row r="9" spans="1:8" x14ac:dyDescent="0.25">
      <c r="A9" s="10" t="s">
        <v>116</v>
      </c>
      <c r="B9" s="236" t="s">
        <v>171</v>
      </c>
      <c r="C9" s="13" t="s">
        <v>171</v>
      </c>
      <c r="D9" s="13" t="s">
        <v>171</v>
      </c>
      <c r="E9" s="13" t="s">
        <v>171</v>
      </c>
      <c r="F9" s="13" t="s">
        <v>171</v>
      </c>
    </row>
    <row r="10" spans="1:8" x14ac:dyDescent="0.25">
      <c r="A10" s="7" t="s">
        <v>117</v>
      </c>
      <c r="B10" s="236">
        <v>145</v>
      </c>
      <c r="C10" s="13">
        <v>55</v>
      </c>
      <c r="D10" s="13">
        <v>51</v>
      </c>
      <c r="E10" s="13">
        <v>34</v>
      </c>
      <c r="F10" s="13">
        <v>5</v>
      </c>
    </row>
    <row r="11" spans="1:8" x14ac:dyDescent="0.25">
      <c r="A11" s="7" t="s">
        <v>118</v>
      </c>
      <c r="B11" s="236" t="s">
        <v>171</v>
      </c>
      <c r="C11" s="13" t="s">
        <v>171</v>
      </c>
      <c r="D11" s="13" t="s">
        <v>171</v>
      </c>
      <c r="E11" s="13" t="s">
        <v>171</v>
      </c>
      <c r="F11" s="13" t="s">
        <v>171</v>
      </c>
    </row>
    <row r="12" spans="1:8" x14ac:dyDescent="0.25">
      <c r="A12" s="7" t="s">
        <v>119</v>
      </c>
      <c r="B12" s="236">
        <v>100</v>
      </c>
      <c r="C12" s="13">
        <v>44</v>
      </c>
      <c r="D12" s="13">
        <v>33</v>
      </c>
      <c r="E12" s="13">
        <v>22</v>
      </c>
      <c r="F12" s="13">
        <v>1</v>
      </c>
    </row>
    <row r="13" spans="1:8" x14ac:dyDescent="0.25">
      <c r="A13" s="7" t="s">
        <v>120</v>
      </c>
      <c r="B13" s="236">
        <v>23</v>
      </c>
      <c r="C13" s="13">
        <v>2</v>
      </c>
      <c r="D13" s="13" t="s">
        <v>171</v>
      </c>
      <c r="E13" s="13">
        <v>17</v>
      </c>
      <c r="F13" s="13">
        <v>4</v>
      </c>
    </row>
    <row r="14" spans="1:8" x14ac:dyDescent="0.25">
      <c r="A14" s="7" t="s">
        <v>121</v>
      </c>
      <c r="B14" s="236" t="s">
        <v>171</v>
      </c>
      <c r="C14" s="13" t="s">
        <v>171</v>
      </c>
      <c r="D14" s="13" t="s">
        <v>171</v>
      </c>
      <c r="E14" s="13" t="s">
        <v>171</v>
      </c>
      <c r="F14" s="13" t="s">
        <v>171</v>
      </c>
    </row>
    <row r="15" spans="1:8" x14ac:dyDescent="0.25">
      <c r="A15" s="7" t="s">
        <v>122</v>
      </c>
      <c r="B15" s="236" t="s">
        <v>171</v>
      </c>
      <c r="C15" s="13" t="s">
        <v>171</v>
      </c>
      <c r="D15" s="13" t="s">
        <v>171</v>
      </c>
      <c r="E15" s="13" t="s">
        <v>171</v>
      </c>
      <c r="F15" s="13" t="s">
        <v>171</v>
      </c>
    </row>
    <row r="16" spans="1:8" x14ac:dyDescent="0.25">
      <c r="A16" s="7" t="s">
        <v>123</v>
      </c>
      <c r="B16" s="236">
        <v>3</v>
      </c>
      <c r="C16" s="13" t="s">
        <v>171</v>
      </c>
      <c r="D16" s="13" t="s">
        <v>171</v>
      </c>
      <c r="E16" s="13">
        <v>2</v>
      </c>
      <c r="F16" s="13">
        <v>1</v>
      </c>
    </row>
    <row r="17" spans="1:6" x14ac:dyDescent="0.25">
      <c r="A17" s="12" t="s">
        <v>4</v>
      </c>
      <c r="B17" s="231">
        <v>239</v>
      </c>
      <c r="C17" s="14">
        <v>85</v>
      </c>
      <c r="D17" s="14">
        <v>74</v>
      </c>
      <c r="E17" s="14">
        <v>69</v>
      </c>
      <c r="F17" s="14">
        <v>11</v>
      </c>
    </row>
    <row r="18" spans="1:6" x14ac:dyDescent="0.25">
      <c r="A18" s="12" t="s">
        <v>5</v>
      </c>
      <c r="B18" s="231">
        <v>55</v>
      </c>
      <c r="C18" s="14">
        <v>27</v>
      </c>
      <c r="D18" s="14">
        <v>10</v>
      </c>
      <c r="E18" s="14">
        <v>18</v>
      </c>
      <c r="F18" s="14" t="s">
        <v>171</v>
      </c>
    </row>
    <row r="19" spans="1:6" x14ac:dyDescent="0.25">
      <c r="A19" s="12" t="s">
        <v>6</v>
      </c>
      <c r="B19" s="236">
        <v>286</v>
      </c>
      <c r="C19" s="13">
        <v>112</v>
      </c>
      <c r="D19" s="13">
        <v>84</v>
      </c>
      <c r="E19" s="13">
        <v>80</v>
      </c>
      <c r="F19" s="13">
        <v>10</v>
      </c>
    </row>
    <row r="20" spans="1:6" ht="13.8" thickBot="1" x14ac:dyDescent="0.3">
      <c r="A20" s="198" t="s">
        <v>7</v>
      </c>
      <c r="B20" s="237">
        <v>8</v>
      </c>
      <c r="C20" s="199" t="s">
        <v>171</v>
      </c>
      <c r="D20" s="199" t="s">
        <v>171</v>
      </c>
      <c r="E20" s="199">
        <v>7</v>
      </c>
      <c r="F20" s="199">
        <v>1</v>
      </c>
    </row>
    <row r="21" spans="1:6" x14ac:dyDescent="0.25">
      <c r="A21" s="202" t="s">
        <v>491</v>
      </c>
      <c r="B21" s="202"/>
      <c r="C21" s="202"/>
      <c r="D21" s="202"/>
      <c r="E21" s="202"/>
      <c r="F21" s="202"/>
    </row>
    <row r="22" spans="1:6" x14ac:dyDescent="0.25">
      <c r="A22" s="127" t="s">
        <v>109</v>
      </c>
      <c r="B22" s="127"/>
      <c r="C22" s="127"/>
      <c r="D22" s="127"/>
      <c r="E22" s="127"/>
      <c r="F22" s="127"/>
    </row>
    <row r="23" spans="1:6" x14ac:dyDescent="0.25">
      <c r="A23" s="131" t="s">
        <v>468</v>
      </c>
      <c r="B23" s="131"/>
      <c r="C23" s="131"/>
      <c r="D23" s="131"/>
      <c r="E23" s="131"/>
      <c r="F23" s="131"/>
    </row>
  </sheetData>
  <mergeCells count="5">
    <mergeCell ref="A1:F1"/>
    <mergeCell ref="A22:F22"/>
    <mergeCell ref="A23:F23"/>
    <mergeCell ref="E4:F4"/>
    <mergeCell ref="A21:F21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4" tint="0.59999389629810485"/>
  </sheetPr>
  <dimension ref="A1:H23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5" customWidth="1"/>
    <col min="2" max="2" width="5.33203125" style="4" bestFit="1" customWidth="1"/>
    <col min="3" max="3" width="6.33203125" style="4" bestFit="1" customWidth="1"/>
    <col min="4" max="4" width="13.21875" style="4" bestFit="1" customWidth="1"/>
    <col min="5" max="6" width="11.109375" style="4" bestFit="1" customWidth="1"/>
    <col min="7" max="16384" width="11.44140625" style="4"/>
  </cols>
  <sheetData>
    <row r="1" spans="1:8" ht="18" customHeight="1" x14ac:dyDescent="0.25">
      <c r="A1" s="124" t="s">
        <v>439</v>
      </c>
      <c r="B1" s="124"/>
      <c r="C1" s="124"/>
      <c r="D1" s="124"/>
      <c r="E1" s="124"/>
      <c r="F1" s="124"/>
      <c r="G1" s="29"/>
      <c r="H1" s="29"/>
    </row>
    <row r="2" spans="1:8" ht="18" customHeight="1" x14ac:dyDescent="0.25">
      <c r="A2" s="27"/>
      <c r="B2" s="27"/>
      <c r="C2" s="27"/>
      <c r="D2" s="27"/>
      <c r="E2" s="27"/>
      <c r="F2" s="27"/>
    </row>
    <row r="3" spans="1:8" ht="18" customHeight="1" x14ac:dyDescent="0.25">
      <c r="A3" s="27"/>
      <c r="B3" s="27"/>
      <c r="C3" s="27"/>
      <c r="D3" s="27"/>
      <c r="E3" s="27"/>
      <c r="F3" s="27"/>
    </row>
    <row r="4" spans="1:8" ht="13.8" thickBot="1" x14ac:dyDescent="0.3">
      <c r="E4" s="125" t="s">
        <v>104</v>
      </c>
      <c r="F4" s="125"/>
    </row>
    <row r="5" spans="1:8" ht="39.6" x14ac:dyDescent="0.25">
      <c r="A5" s="259"/>
      <c r="B5" s="270" t="s">
        <v>0</v>
      </c>
      <c r="C5" s="218" t="s">
        <v>75</v>
      </c>
      <c r="D5" s="260" t="s">
        <v>153</v>
      </c>
      <c r="E5" s="218" t="s">
        <v>76</v>
      </c>
      <c r="F5" s="218" t="s">
        <v>77</v>
      </c>
    </row>
    <row r="6" spans="1:8" x14ac:dyDescent="0.25">
      <c r="A6" s="12" t="s">
        <v>3</v>
      </c>
      <c r="B6" s="236">
        <v>1464</v>
      </c>
      <c r="C6" s="13">
        <v>468</v>
      </c>
      <c r="D6" s="13">
        <v>900</v>
      </c>
      <c r="E6" s="13">
        <v>93</v>
      </c>
      <c r="F6" s="13">
        <v>3</v>
      </c>
    </row>
    <row r="7" spans="1:8" x14ac:dyDescent="0.25">
      <c r="A7" s="10" t="s">
        <v>134</v>
      </c>
      <c r="B7" s="236" t="s">
        <v>171</v>
      </c>
      <c r="C7" s="13" t="s">
        <v>171</v>
      </c>
      <c r="D7" s="13" t="s">
        <v>171</v>
      </c>
      <c r="E7" s="13" t="s">
        <v>171</v>
      </c>
      <c r="F7" s="13" t="s">
        <v>171</v>
      </c>
    </row>
    <row r="8" spans="1:8" x14ac:dyDescent="0.25">
      <c r="A8" s="10" t="s">
        <v>115</v>
      </c>
      <c r="B8" s="236">
        <v>1221</v>
      </c>
      <c r="C8" s="13">
        <v>458</v>
      </c>
      <c r="D8" s="13">
        <v>669</v>
      </c>
      <c r="E8" s="13">
        <v>91</v>
      </c>
      <c r="F8" s="13">
        <v>3</v>
      </c>
    </row>
    <row r="9" spans="1:8" x14ac:dyDescent="0.25">
      <c r="A9" s="10" t="s">
        <v>116</v>
      </c>
      <c r="B9" s="236" t="s">
        <v>171</v>
      </c>
      <c r="C9" s="13" t="s">
        <v>171</v>
      </c>
      <c r="D9" s="13" t="s">
        <v>171</v>
      </c>
      <c r="E9" s="13" t="s">
        <v>171</v>
      </c>
      <c r="F9" s="13" t="s">
        <v>171</v>
      </c>
    </row>
    <row r="10" spans="1:8" x14ac:dyDescent="0.25">
      <c r="A10" s="7" t="s">
        <v>117</v>
      </c>
      <c r="B10" s="236" t="s">
        <v>171</v>
      </c>
      <c r="C10" s="13" t="s">
        <v>171</v>
      </c>
      <c r="D10" s="13" t="s">
        <v>171</v>
      </c>
      <c r="E10" s="13" t="s">
        <v>171</v>
      </c>
      <c r="F10" s="13" t="s">
        <v>171</v>
      </c>
    </row>
    <row r="11" spans="1:8" x14ac:dyDescent="0.25">
      <c r="A11" s="7" t="s">
        <v>118</v>
      </c>
      <c r="B11" s="236" t="s">
        <v>171</v>
      </c>
      <c r="C11" s="13" t="s">
        <v>171</v>
      </c>
      <c r="D11" s="13" t="s">
        <v>171</v>
      </c>
      <c r="E11" s="13" t="s">
        <v>171</v>
      </c>
      <c r="F11" s="13" t="s">
        <v>171</v>
      </c>
    </row>
    <row r="12" spans="1:8" x14ac:dyDescent="0.25">
      <c r="A12" s="7" t="s">
        <v>119</v>
      </c>
      <c r="B12" s="236" t="s">
        <v>171</v>
      </c>
      <c r="C12" s="13" t="s">
        <v>171</v>
      </c>
      <c r="D12" s="13" t="s">
        <v>171</v>
      </c>
      <c r="E12" s="13" t="s">
        <v>171</v>
      </c>
      <c r="F12" s="13" t="s">
        <v>171</v>
      </c>
    </row>
    <row r="13" spans="1:8" x14ac:dyDescent="0.25">
      <c r="A13" s="7" t="s">
        <v>120</v>
      </c>
      <c r="B13" s="236">
        <v>241</v>
      </c>
      <c r="C13" s="13">
        <v>10</v>
      </c>
      <c r="D13" s="13">
        <v>231</v>
      </c>
      <c r="E13" s="13" t="s">
        <v>171</v>
      </c>
      <c r="F13" s="13" t="s">
        <v>171</v>
      </c>
    </row>
    <row r="14" spans="1:8" x14ac:dyDescent="0.25">
      <c r="A14" s="7" t="s">
        <v>121</v>
      </c>
      <c r="B14" s="236" t="s">
        <v>171</v>
      </c>
      <c r="C14" s="13" t="s">
        <v>171</v>
      </c>
      <c r="D14" s="13" t="s">
        <v>171</v>
      </c>
      <c r="E14" s="13" t="s">
        <v>171</v>
      </c>
      <c r="F14" s="13" t="s">
        <v>171</v>
      </c>
    </row>
    <row r="15" spans="1:8" x14ac:dyDescent="0.25">
      <c r="A15" s="7" t="s">
        <v>122</v>
      </c>
      <c r="B15" s="236">
        <v>2</v>
      </c>
      <c r="C15" s="13" t="s">
        <v>171</v>
      </c>
      <c r="D15" s="13" t="s">
        <v>171</v>
      </c>
      <c r="E15" s="13">
        <v>2</v>
      </c>
      <c r="F15" s="13" t="s">
        <v>171</v>
      </c>
    </row>
    <row r="16" spans="1:8" x14ac:dyDescent="0.25">
      <c r="A16" s="7" t="s">
        <v>123</v>
      </c>
      <c r="B16" s="236" t="s">
        <v>171</v>
      </c>
      <c r="C16" s="13" t="s">
        <v>171</v>
      </c>
      <c r="D16" s="13" t="s">
        <v>171</v>
      </c>
      <c r="E16" s="13" t="s">
        <v>171</v>
      </c>
      <c r="F16" s="13" t="s">
        <v>171</v>
      </c>
    </row>
    <row r="17" spans="1:6" x14ac:dyDescent="0.25">
      <c r="A17" s="12" t="s">
        <v>4</v>
      </c>
      <c r="B17" s="231">
        <v>1464</v>
      </c>
      <c r="C17" s="14">
        <v>468</v>
      </c>
      <c r="D17" s="14">
        <v>900</v>
      </c>
      <c r="E17" s="14">
        <v>93</v>
      </c>
      <c r="F17" s="14">
        <v>3</v>
      </c>
    </row>
    <row r="18" spans="1:6" x14ac:dyDescent="0.25">
      <c r="A18" s="12" t="s">
        <v>5</v>
      </c>
      <c r="B18" s="231" t="s">
        <v>171</v>
      </c>
      <c r="C18" s="14" t="s">
        <v>171</v>
      </c>
      <c r="D18" s="14" t="s">
        <v>171</v>
      </c>
      <c r="E18" s="14" t="s">
        <v>171</v>
      </c>
      <c r="F18" s="14" t="s">
        <v>171</v>
      </c>
    </row>
    <row r="19" spans="1:6" x14ac:dyDescent="0.25">
      <c r="A19" s="12" t="s">
        <v>6</v>
      </c>
      <c r="B19" s="236">
        <v>1462</v>
      </c>
      <c r="C19" s="13">
        <v>468</v>
      </c>
      <c r="D19" s="13">
        <v>900</v>
      </c>
      <c r="E19" s="13">
        <v>91</v>
      </c>
      <c r="F19" s="13">
        <v>3</v>
      </c>
    </row>
    <row r="20" spans="1:6" ht="13.8" thickBot="1" x14ac:dyDescent="0.3">
      <c r="A20" s="198" t="s">
        <v>7</v>
      </c>
      <c r="B20" s="237">
        <v>2</v>
      </c>
      <c r="C20" s="199" t="s">
        <v>171</v>
      </c>
      <c r="D20" s="199" t="s">
        <v>171</v>
      </c>
      <c r="E20" s="199">
        <v>2</v>
      </c>
      <c r="F20" s="199" t="s">
        <v>171</v>
      </c>
    </row>
    <row r="21" spans="1:6" x14ac:dyDescent="0.25">
      <c r="A21" s="202" t="s">
        <v>491</v>
      </c>
      <c r="B21" s="202"/>
      <c r="C21" s="202"/>
      <c r="D21" s="202"/>
      <c r="E21" s="202"/>
      <c r="F21" s="202"/>
    </row>
    <row r="22" spans="1:6" x14ac:dyDescent="0.25">
      <c r="A22" s="127" t="s">
        <v>109</v>
      </c>
      <c r="B22" s="127"/>
      <c r="C22" s="127"/>
      <c r="D22" s="127"/>
      <c r="E22" s="127"/>
      <c r="F22" s="127"/>
    </row>
    <row r="23" spans="1:6" s="23" customFormat="1" ht="25.5" customHeight="1" x14ac:dyDescent="0.25">
      <c r="A23" s="140" t="s">
        <v>468</v>
      </c>
      <c r="B23" s="140"/>
      <c r="C23" s="140"/>
      <c r="D23" s="140"/>
      <c r="E23" s="140"/>
      <c r="F23" s="140"/>
    </row>
  </sheetData>
  <mergeCells count="5">
    <mergeCell ref="E4:F4"/>
    <mergeCell ref="A1:F1"/>
    <mergeCell ref="A22:F22"/>
    <mergeCell ref="A23:F23"/>
    <mergeCell ref="A21:F21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 tint="0.59999389629810485"/>
  </sheetPr>
  <dimension ref="A1:H23"/>
  <sheetViews>
    <sheetView zoomScaleNormal="100" workbookViewId="0">
      <selection sqref="A1:F1"/>
    </sheetView>
  </sheetViews>
  <sheetFormatPr baseColWidth="10" defaultColWidth="11.44140625" defaultRowHeight="13.2" x14ac:dyDescent="0.25"/>
  <cols>
    <col min="1" max="1" width="14.5546875" style="5" customWidth="1"/>
    <col min="2" max="2" width="6" style="4" bestFit="1" customWidth="1"/>
    <col min="3" max="3" width="11.6640625" style="4" bestFit="1" customWidth="1"/>
    <col min="4" max="4" width="14.5546875" style="4" bestFit="1" customWidth="1"/>
    <col min="5" max="5" width="11.5546875" style="4" bestFit="1" customWidth="1"/>
    <col min="6" max="6" width="12.33203125" style="4" bestFit="1" customWidth="1"/>
    <col min="7" max="16384" width="11.44140625" style="4"/>
  </cols>
  <sheetData>
    <row r="1" spans="1:8" ht="18" customHeight="1" x14ac:dyDescent="0.25">
      <c r="A1" s="124" t="s">
        <v>440</v>
      </c>
      <c r="B1" s="124"/>
      <c r="C1" s="124"/>
      <c r="D1" s="124"/>
      <c r="E1" s="124"/>
      <c r="F1" s="124"/>
      <c r="G1" s="29"/>
      <c r="H1" s="29"/>
    </row>
    <row r="2" spans="1:8" ht="18" customHeight="1" x14ac:dyDescent="0.25">
      <c r="A2" s="27"/>
      <c r="B2" s="27"/>
      <c r="C2" s="27"/>
      <c r="D2" s="27"/>
      <c r="E2" s="27"/>
      <c r="F2" s="27"/>
    </row>
    <row r="3" spans="1:8" ht="18" customHeight="1" x14ac:dyDescent="0.25">
      <c r="A3" s="27"/>
      <c r="B3" s="27"/>
      <c r="C3" s="27"/>
      <c r="D3" s="27"/>
      <c r="E3" s="27"/>
      <c r="F3" s="27"/>
    </row>
    <row r="4" spans="1:8" ht="13.8" thickBot="1" x14ac:dyDescent="0.3">
      <c r="E4" s="125" t="s">
        <v>105</v>
      </c>
      <c r="F4" s="125"/>
    </row>
    <row r="5" spans="1:8" s="15" customFormat="1" ht="39.6" x14ac:dyDescent="0.25">
      <c r="A5" s="218"/>
      <c r="B5" s="270" t="s">
        <v>0</v>
      </c>
      <c r="C5" s="218" t="s">
        <v>78</v>
      </c>
      <c r="D5" s="271" t="s">
        <v>177</v>
      </c>
      <c r="E5" s="260" t="s">
        <v>154</v>
      </c>
      <c r="F5" s="260" t="s">
        <v>155</v>
      </c>
    </row>
    <row r="6" spans="1:8" x14ac:dyDescent="0.25">
      <c r="A6" s="12" t="s">
        <v>3</v>
      </c>
      <c r="B6" s="236">
        <v>13984</v>
      </c>
      <c r="C6" s="13">
        <v>13867</v>
      </c>
      <c r="D6" s="13">
        <v>65</v>
      </c>
      <c r="E6" s="13">
        <v>50</v>
      </c>
      <c r="F6" s="13">
        <v>2</v>
      </c>
    </row>
    <row r="7" spans="1:8" x14ac:dyDescent="0.25">
      <c r="A7" s="10" t="s">
        <v>134</v>
      </c>
      <c r="B7" s="236" t="s">
        <v>171</v>
      </c>
      <c r="C7" s="13" t="s">
        <v>171</v>
      </c>
      <c r="D7" s="13" t="s">
        <v>171</v>
      </c>
      <c r="E7" s="13" t="s">
        <v>171</v>
      </c>
      <c r="F7" s="13" t="s">
        <v>171</v>
      </c>
    </row>
    <row r="8" spans="1:8" x14ac:dyDescent="0.25">
      <c r="A8" s="10" t="s">
        <v>115</v>
      </c>
      <c r="B8" s="236" t="s">
        <v>171</v>
      </c>
      <c r="C8" s="13" t="s">
        <v>171</v>
      </c>
      <c r="D8" s="13" t="s">
        <v>171</v>
      </c>
      <c r="E8" s="13" t="s">
        <v>171</v>
      </c>
      <c r="F8" s="13" t="s">
        <v>171</v>
      </c>
    </row>
    <row r="9" spans="1:8" x14ac:dyDescent="0.25">
      <c r="A9" s="10" t="s">
        <v>116</v>
      </c>
      <c r="B9" s="236">
        <v>54</v>
      </c>
      <c r="C9" s="13" t="s">
        <v>171</v>
      </c>
      <c r="D9" s="13">
        <v>54</v>
      </c>
      <c r="E9" s="13" t="s">
        <v>171</v>
      </c>
      <c r="F9" s="13" t="s">
        <v>171</v>
      </c>
    </row>
    <row r="10" spans="1:8" x14ac:dyDescent="0.25">
      <c r="A10" s="7" t="s">
        <v>117</v>
      </c>
      <c r="B10" s="236">
        <v>63</v>
      </c>
      <c r="C10" s="13">
        <v>63</v>
      </c>
      <c r="D10" s="13" t="s">
        <v>171</v>
      </c>
      <c r="E10" s="13" t="s">
        <v>171</v>
      </c>
      <c r="F10" s="13" t="s">
        <v>171</v>
      </c>
    </row>
    <row r="11" spans="1:8" x14ac:dyDescent="0.25">
      <c r="A11" s="7" t="s">
        <v>118</v>
      </c>
      <c r="B11" s="236">
        <v>255</v>
      </c>
      <c r="C11" s="13">
        <v>255</v>
      </c>
      <c r="D11" s="13" t="s">
        <v>171</v>
      </c>
      <c r="E11" s="13" t="s">
        <v>171</v>
      </c>
      <c r="F11" s="13" t="s">
        <v>171</v>
      </c>
    </row>
    <row r="12" spans="1:8" x14ac:dyDescent="0.25">
      <c r="A12" s="7" t="s">
        <v>119</v>
      </c>
      <c r="B12" s="236">
        <v>94</v>
      </c>
      <c r="C12" s="13">
        <v>92</v>
      </c>
      <c r="D12" s="13" t="s">
        <v>171</v>
      </c>
      <c r="E12" s="13" t="s">
        <v>171</v>
      </c>
      <c r="F12" s="13">
        <v>2</v>
      </c>
    </row>
    <row r="13" spans="1:8" x14ac:dyDescent="0.25">
      <c r="A13" s="7" t="s">
        <v>120</v>
      </c>
      <c r="B13" s="236">
        <v>6002</v>
      </c>
      <c r="C13" s="13">
        <v>5951</v>
      </c>
      <c r="D13" s="13">
        <v>1</v>
      </c>
      <c r="E13" s="13">
        <v>50</v>
      </c>
      <c r="F13" s="13" t="s">
        <v>171</v>
      </c>
    </row>
    <row r="14" spans="1:8" x14ac:dyDescent="0.25">
      <c r="A14" s="7" t="s">
        <v>121</v>
      </c>
      <c r="B14" s="236">
        <v>2608</v>
      </c>
      <c r="C14" s="13">
        <v>2598</v>
      </c>
      <c r="D14" s="13">
        <v>10</v>
      </c>
      <c r="E14" s="13" t="s">
        <v>171</v>
      </c>
      <c r="F14" s="13" t="s">
        <v>171</v>
      </c>
    </row>
    <row r="15" spans="1:8" x14ac:dyDescent="0.25">
      <c r="A15" s="7" t="s">
        <v>122</v>
      </c>
      <c r="B15" s="236">
        <v>4710</v>
      </c>
      <c r="C15" s="13">
        <v>4710</v>
      </c>
      <c r="D15" s="13" t="s">
        <v>171</v>
      </c>
      <c r="E15" s="13" t="s">
        <v>171</v>
      </c>
      <c r="F15" s="13" t="s">
        <v>171</v>
      </c>
    </row>
    <row r="16" spans="1:8" x14ac:dyDescent="0.25">
      <c r="A16" s="7" t="s">
        <v>123</v>
      </c>
      <c r="B16" s="236">
        <v>198</v>
      </c>
      <c r="C16" s="13">
        <v>198</v>
      </c>
      <c r="D16" s="13" t="s">
        <v>171</v>
      </c>
      <c r="E16" s="13" t="s">
        <v>171</v>
      </c>
      <c r="F16" s="13" t="s">
        <v>171</v>
      </c>
    </row>
    <row r="17" spans="1:6" x14ac:dyDescent="0.25">
      <c r="A17" s="12" t="s">
        <v>4</v>
      </c>
      <c r="B17" s="231">
        <v>13635</v>
      </c>
      <c r="C17" s="14">
        <v>13534</v>
      </c>
      <c r="D17" s="14">
        <v>51</v>
      </c>
      <c r="E17" s="14">
        <v>50</v>
      </c>
      <c r="F17" s="14" t="s">
        <v>171</v>
      </c>
    </row>
    <row r="18" spans="1:6" x14ac:dyDescent="0.25">
      <c r="A18" s="12" t="s">
        <v>5</v>
      </c>
      <c r="B18" s="231">
        <v>349</v>
      </c>
      <c r="C18" s="14">
        <v>333</v>
      </c>
      <c r="D18" s="14">
        <v>14</v>
      </c>
      <c r="E18" s="14" t="s">
        <v>171</v>
      </c>
      <c r="F18" s="14">
        <v>2</v>
      </c>
    </row>
    <row r="19" spans="1:6" x14ac:dyDescent="0.25">
      <c r="A19" s="12" t="s">
        <v>6</v>
      </c>
      <c r="B19" s="236">
        <v>7782</v>
      </c>
      <c r="C19" s="13">
        <v>7665</v>
      </c>
      <c r="D19" s="13">
        <v>65</v>
      </c>
      <c r="E19" s="13">
        <v>50</v>
      </c>
      <c r="F19" s="13">
        <v>2</v>
      </c>
    </row>
    <row r="20" spans="1:6" ht="13.8" thickBot="1" x14ac:dyDescent="0.3">
      <c r="A20" s="198" t="s">
        <v>7</v>
      </c>
      <c r="B20" s="237">
        <v>6202</v>
      </c>
      <c r="C20" s="199">
        <v>6202</v>
      </c>
      <c r="D20" s="199" t="s">
        <v>171</v>
      </c>
      <c r="E20" s="199" t="s">
        <v>171</v>
      </c>
      <c r="F20" s="199" t="s">
        <v>171</v>
      </c>
    </row>
    <row r="21" spans="1:6" x14ac:dyDescent="0.25">
      <c r="A21" s="202" t="s">
        <v>491</v>
      </c>
      <c r="B21" s="202"/>
      <c r="C21" s="202"/>
      <c r="D21" s="202"/>
      <c r="E21" s="202"/>
      <c r="F21" s="202"/>
    </row>
    <row r="22" spans="1:6" x14ac:dyDescent="0.25">
      <c r="A22" s="127" t="s">
        <v>159</v>
      </c>
      <c r="B22" s="127"/>
      <c r="C22" s="127"/>
      <c r="D22" s="127"/>
      <c r="E22" s="127"/>
      <c r="F22" s="127"/>
    </row>
    <row r="23" spans="1:6" x14ac:dyDescent="0.25">
      <c r="A23" s="140" t="s">
        <v>468</v>
      </c>
      <c r="B23" s="140"/>
      <c r="C23" s="140"/>
      <c r="D23" s="140"/>
      <c r="E23" s="140"/>
      <c r="F23" s="140"/>
    </row>
  </sheetData>
  <mergeCells count="5">
    <mergeCell ref="A23:F23"/>
    <mergeCell ref="E4:F4"/>
    <mergeCell ref="A1:F1"/>
    <mergeCell ref="A22:F22"/>
    <mergeCell ref="A21:F21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 tint="0.59999389629810485"/>
  </sheetPr>
  <dimension ref="A1:I27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5" customWidth="1"/>
    <col min="2" max="2" width="5.33203125" style="4" bestFit="1" customWidth="1"/>
    <col min="3" max="3" width="8.5546875" style="4" bestFit="1" customWidth="1"/>
    <col min="4" max="4" width="13.44140625" style="4" bestFit="1" customWidth="1"/>
    <col min="5" max="5" width="6.88671875" style="4" bestFit="1" customWidth="1"/>
    <col min="6" max="6" width="6.6640625" style="4" bestFit="1" customWidth="1"/>
    <col min="7" max="7" width="9.33203125" style="4" bestFit="1" customWidth="1"/>
    <col min="8" max="8" width="11.88671875" style="4" bestFit="1" customWidth="1"/>
    <col min="9" max="9" width="24.6640625" style="4" customWidth="1"/>
    <col min="10" max="16384" width="11.44140625" style="4"/>
  </cols>
  <sheetData>
    <row r="1" spans="1:9" ht="18" customHeight="1" x14ac:dyDescent="0.25">
      <c r="A1" s="124" t="s">
        <v>441</v>
      </c>
      <c r="B1" s="124"/>
      <c r="C1" s="124"/>
      <c r="D1" s="124"/>
      <c r="E1" s="124"/>
      <c r="F1" s="124"/>
      <c r="G1" s="124"/>
      <c r="H1" s="124"/>
      <c r="I1" s="132"/>
    </row>
    <row r="2" spans="1:9" ht="18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18" customHeight="1" x14ac:dyDescent="0.25">
      <c r="A3" s="27"/>
      <c r="B3" s="27"/>
      <c r="C3" s="27"/>
      <c r="D3" s="27"/>
      <c r="E3" s="27"/>
      <c r="F3" s="27"/>
      <c r="G3" s="27"/>
      <c r="H3" s="27"/>
      <c r="I3" s="27"/>
    </row>
    <row r="4" spans="1:9" ht="13.8" thickBot="1" x14ac:dyDescent="0.3">
      <c r="G4" s="6"/>
      <c r="H4" s="125" t="s">
        <v>106</v>
      </c>
      <c r="I4" s="125"/>
    </row>
    <row r="5" spans="1:9" ht="39.6" x14ac:dyDescent="0.25">
      <c r="A5" s="259"/>
      <c r="B5" s="270" t="s">
        <v>0</v>
      </c>
      <c r="C5" s="218" t="s">
        <v>69</v>
      </c>
      <c r="D5" s="260" t="s">
        <v>156</v>
      </c>
      <c r="E5" s="218" t="s">
        <v>70</v>
      </c>
      <c r="F5" s="218" t="s">
        <v>71</v>
      </c>
      <c r="G5" s="218" t="s">
        <v>72</v>
      </c>
      <c r="H5" s="218" t="s">
        <v>79</v>
      </c>
      <c r="I5" s="218" t="s">
        <v>74</v>
      </c>
    </row>
    <row r="6" spans="1:9" x14ac:dyDescent="0.25">
      <c r="A6" s="12" t="s">
        <v>3</v>
      </c>
      <c r="B6" s="236">
        <v>4697</v>
      </c>
      <c r="C6" s="13">
        <v>3817</v>
      </c>
      <c r="D6" s="13">
        <v>125</v>
      </c>
      <c r="E6" s="13">
        <v>332</v>
      </c>
      <c r="F6" s="13">
        <v>28</v>
      </c>
      <c r="G6" s="13">
        <v>242</v>
      </c>
      <c r="H6" s="13">
        <v>140</v>
      </c>
      <c r="I6" s="6">
        <v>12</v>
      </c>
    </row>
    <row r="7" spans="1:9" x14ac:dyDescent="0.25">
      <c r="A7" s="10" t="s">
        <v>134</v>
      </c>
      <c r="B7" s="236">
        <v>10</v>
      </c>
      <c r="C7" s="13">
        <v>7</v>
      </c>
      <c r="D7" s="13" t="s">
        <v>171</v>
      </c>
      <c r="E7" s="13">
        <v>3</v>
      </c>
      <c r="F7" s="13" t="s">
        <v>171</v>
      </c>
      <c r="G7" s="13" t="s">
        <v>171</v>
      </c>
      <c r="H7" s="13" t="s">
        <v>171</v>
      </c>
      <c r="I7" s="6" t="s">
        <v>171</v>
      </c>
    </row>
    <row r="8" spans="1:9" x14ac:dyDescent="0.25">
      <c r="A8" s="10" t="s">
        <v>115</v>
      </c>
      <c r="B8" s="236">
        <v>194</v>
      </c>
      <c r="C8" s="13">
        <v>40</v>
      </c>
      <c r="D8" s="13">
        <v>0</v>
      </c>
      <c r="E8" s="13" t="s">
        <v>171</v>
      </c>
      <c r="F8" s="13">
        <v>3</v>
      </c>
      <c r="G8" s="13">
        <v>151</v>
      </c>
      <c r="H8" s="13" t="s">
        <v>171</v>
      </c>
      <c r="I8" s="6" t="s">
        <v>171</v>
      </c>
    </row>
    <row r="9" spans="1:9" x14ac:dyDescent="0.25">
      <c r="A9" s="10" t="s">
        <v>116</v>
      </c>
      <c r="B9" s="236">
        <v>51</v>
      </c>
      <c r="C9" s="13">
        <v>37</v>
      </c>
      <c r="D9" s="13">
        <v>2</v>
      </c>
      <c r="E9" s="13">
        <v>12</v>
      </c>
      <c r="F9" s="13" t="s">
        <v>171</v>
      </c>
      <c r="G9" s="13" t="s">
        <v>171</v>
      </c>
      <c r="H9" s="13">
        <v>0</v>
      </c>
      <c r="I9" s="6" t="s">
        <v>171</v>
      </c>
    </row>
    <row r="10" spans="1:9" x14ac:dyDescent="0.25">
      <c r="A10" s="7" t="s">
        <v>117</v>
      </c>
      <c r="B10" s="236">
        <v>53</v>
      </c>
      <c r="C10" s="13">
        <v>32</v>
      </c>
      <c r="D10" s="13">
        <v>1</v>
      </c>
      <c r="E10" s="13">
        <v>4</v>
      </c>
      <c r="F10" s="13">
        <v>14</v>
      </c>
      <c r="G10" s="13" t="s">
        <v>171</v>
      </c>
      <c r="H10" s="13">
        <v>1</v>
      </c>
      <c r="I10" s="6" t="s">
        <v>171</v>
      </c>
    </row>
    <row r="11" spans="1:9" x14ac:dyDescent="0.25">
      <c r="A11" s="7" t="s">
        <v>118</v>
      </c>
      <c r="B11" s="236">
        <v>217</v>
      </c>
      <c r="C11" s="13">
        <v>126</v>
      </c>
      <c r="D11" s="13">
        <v>40</v>
      </c>
      <c r="E11" s="13">
        <v>48</v>
      </c>
      <c r="F11" s="13" t="s">
        <v>171</v>
      </c>
      <c r="G11" s="13" t="s">
        <v>171</v>
      </c>
      <c r="H11" s="13">
        <v>3</v>
      </c>
      <c r="I11" s="6" t="s">
        <v>171</v>
      </c>
    </row>
    <row r="12" spans="1:9" x14ac:dyDescent="0.25">
      <c r="A12" s="7" t="s">
        <v>119</v>
      </c>
      <c r="B12" s="236">
        <v>371</v>
      </c>
      <c r="C12" s="13">
        <v>306</v>
      </c>
      <c r="D12" s="13">
        <v>12</v>
      </c>
      <c r="E12" s="13">
        <v>38</v>
      </c>
      <c r="F12" s="13">
        <v>8</v>
      </c>
      <c r="G12" s="13" t="s">
        <v>171</v>
      </c>
      <c r="H12" s="13">
        <v>1</v>
      </c>
      <c r="I12" s="6">
        <v>7</v>
      </c>
    </row>
    <row r="13" spans="1:9" x14ac:dyDescent="0.25">
      <c r="A13" s="7" t="s">
        <v>120</v>
      </c>
      <c r="B13" s="236">
        <v>986</v>
      </c>
      <c r="C13" s="13">
        <v>715</v>
      </c>
      <c r="D13" s="13">
        <v>24</v>
      </c>
      <c r="E13" s="13">
        <v>115</v>
      </c>
      <c r="F13" s="13">
        <v>4</v>
      </c>
      <c r="G13" s="13">
        <v>65</v>
      </c>
      <c r="H13" s="13">
        <v>59</v>
      </c>
      <c r="I13" s="6">
        <v>5</v>
      </c>
    </row>
    <row r="14" spans="1:9" x14ac:dyDescent="0.25">
      <c r="A14" s="7" t="s">
        <v>121</v>
      </c>
      <c r="B14" s="236">
        <v>753</v>
      </c>
      <c r="C14" s="13">
        <v>721</v>
      </c>
      <c r="D14" s="13">
        <v>4</v>
      </c>
      <c r="E14" s="13">
        <v>2</v>
      </c>
      <c r="F14" s="13" t="s">
        <v>171</v>
      </c>
      <c r="G14" s="13">
        <v>1</v>
      </c>
      <c r="H14" s="13">
        <v>26</v>
      </c>
      <c r="I14" s="6" t="s">
        <v>171</v>
      </c>
    </row>
    <row r="15" spans="1:9" x14ac:dyDescent="0.25">
      <c r="A15" s="7" t="s">
        <v>122</v>
      </c>
      <c r="B15" s="236">
        <v>1257</v>
      </c>
      <c r="C15" s="13">
        <v>1066</v>
      </c>
      <c r="D15" s="13">
        <v>34</v>
      </c>
      <c r="E15" s="13">
        <v>109</v>
      </c>
      <c r="F15" s="13" t="s">
        <v>171</v>
      </c>
      <c r="G15" s="13">
        <v>1</v>
      </c>
      <c r="H15" s="13">
        <v>48</v>
      </c>
      <c r="I15" s="6">
        <v>0</v>
      </c>
    </row>
    <row r="16" spans="1:9" x14ac:dyDescent="0.25">
      <c r="A16" s="7" t="s">
        <v>123</v>
      </c>
      <c r="B16" s="236">
        <v>805</v>
      </c>
      <c r="C16" s="13">
        <v>767</v>
      </c>
      <c r="D16" s="13">
        <v>10</v>
      </c>
      <c r="E16" s="13" t="s">
        <v>171</v>
      </c>
      <c r="F16" s="13">
        <v>1</v>
      </c>
      <c r="G16" s="13">
        <v>24</v>
      </c>
      <c r="H16" s="13">
        <v>3</v>
      </c>
      <c r="I16" s="6">
        <v>0</v>
      </c>
    </row>
    <row r="17" spans="1:9" x14ac:dyDescent="0.25">
      <c r="A17" s="12" t="s">
        <v>4</v>
      </c>
      <c r="B17" s="231">
        <v>4123</v>
      </c>
      <c r="C17" s="14">
        <v>3319</v>
      </c>
      <c r="D17" s="14">
        <v>112</v>
      </c>
      <c r="E17" s="14">
        <v>282</v>
      </c>
      <c r="F17" s="14">
        <v>22</v>
      </c>
      <c r="G17" s="14">
        <v>242</v>
      </c>
      <c r="H17" s="14">
        <v>137</v>
      </c>
      <c r="I17" s="6">
        <v>9</v>
      </c>
    </row>
    <row r="18" spans="1:9" x14ac:dyDescent="0.25">
      <c r="A18" s="12" t="s">
        <v>5</v>
      </c>
      <c r="B18" s="231">
        <v>575</v>
      </c>
      <c r="C18" s="14">
        <v>498</v>
      </c>
      <c r="D18" s="14">
        <v>14</v>
      </c>
      <c r="E18" s="14">
        <v>50</v>
      </c>
      <c r="F18" s="14">
        <v>6</v>
      </c>
      <c r="G18" s="14" t="s">
        <v>171</v>
      </c>
      <c r="H18" s="14">
        <v>3</v>
      </c>
      <c r="I18" s="6">
        <v>3</v>
      </c>
    </row>
    <row r="19" spans="1:9" x14ac:dyDescent="0.25">
      <c r="A19" s="12" t="s">
        <v>6</v>
      </c>
      <c r="B19" s="236">
        <v>2624</v>
      </c>
      <c r="C19" s="13">
        <v>1901</v>
      </c>
      <c r="D19" s="13">
        <v>111</v>
      </c>
      <c r="E19" s="13">
        <v>255</v>
      </c>
      <c r="F19" s="13">
        <v>27</v>
      </c>
      <c r="G19" s="13">
        <v>241</v>
      </c>
      <c r="H19" s="13">
        <v>78</v>
      </c>
      <c r="I19" s="6">
        <v>11</v>
      </c>
    </row>
    <row r="20" spans="1:9" ht="13.8" thickBot="1" x14ac:dyDescent="0.3">
      <c r="A20" s="198" t="s">
        <v>7</v>
      </c>
      <c r="B20" s="237">
        <v>2074</v>
      </c>
      <c r="C20" s="199">
        <v>1916</v>
      </c>
      <c r="D20" s="199">
        <v>15</v>
      </c>
      <c r="E20" s="199">
        <v>77</v>
      </c>
      <c r="F20" s="199">
        <v>1</v>
      </c>
      <c r="G20" s="199">
        <v>1</v>
      </c>
      <c r="H20" s="199">
        <v>62</v>
      </c>
      <c r="I20" s="201">
        <v>1</v>
      </c>
    </row>
    <row r="21" spans="1:9" x14ac:dyDescent="0.25">
      <c r="A21" s="202" t="s">
        <v>491</v>
      </c>
      <c r="B21" s="202"/>
      <c r="C21" s="202"/>
      <c r="D21" s="202"/>
      <c r="E21" s="202"/>
      <c r="F21" s="202"/>
      <c r="G21" s="202"/>
      <c r="H21" s="202"/>
      <c r="I21" s="202"/>
    </row>
    <row r="22" spans="1:9" x14ac:dyDescent="0.25">
      <c r="A22" s="127" t="s">
        <v>159</v>
      </c>
      <c r="B22" s="127"/>
      <c r="C22" s="127"/>
      <c r="D22" s="127"/>
      <c r="E22" s="127"/>
      <c r="F22" s="127"/>
      <c r="G22" s="127"/>
      <c r="H22" s="127"/>
      <c r="I22" s="127"/>
    </row>
    <row r="23" spans="1:9" x14ac:dyDescent="0.25">
      <c r="A23" s="131" t="s">
        <v>476</v>
      </c>
      <c r="B23" s="131"/>
      <c r="C23" s="131"/>
      <c r="D23" s="131"/>
      <c r="E23" s="131"/>
      <c r="F23" s="131"/>
      <c r="G23" s="131"/>
      <c r="H23" s="131"/>
      <c r="I23" s="131"/>
    </row>
    <row r="24" spans="1:9" x14ac:dyDescent="0.25">
      <c r="A24" s="131" t="s">
        <v>126</v>
      </c>
      <c r="B24" s="131"/>
      <c r="C24" s="131"/>
      <c r="D24" s="131"/>
      <c r="E24" s="131"/>
      <c r="F24" s="131"/>
      <c r="G24" s="131"/>
      <c r="H24" s="131"/>
      <c r="I24" s="131"/>
    </row>
    <row r="25" spans="1:9" x14ac:dyDescent="0.25">
      <c r="A25" s="131" t="s">
        <v>127</v>
      </c>
      <c r="B25" s="131"/>
      <c r="C25" s="131"/>
      <c r="D25" s="131"/>
      <c r="E25" s="131"/>
      <c r="F25" s="131"/>
      <c r="G25" s="131"/>
      <c r="H25" s="131"/>
      <c r="I25" s="131"/>
    </row>
    <row r="26" spans="1:9" x14ac:dyDescent="0.25">
      <c r="A26" s="131" t="s">
        <v>178</v>
      </c>
      <c r="B26" s="131"/>
      <c r="C26" s="131"/>
      <c r="D26" s="131"/>
      <c r="E26" s="131"/>
      <c r="F26" s="131"/>
      <c r="G26" s="131"/>
      <c r="H26" s="131"/>
      <c r="I26" s="131"/>
    </row>
    <row r="27" spans="1:9" x14ac:dyDescent="0.25">
      <c r="A27" s="131" t="s">
        <v>468</v>
      </c>
      <c r="B27" s="131"/>
      <c r="C27" s="131"/>
      <c r="D27" s="131"/>
      <c r="E27" s="131"/>
      <c r="F27" s="131"/>
      <c r="G27" s="131"/>
      <c r="H27" s="131"/>
      <c r="I27" s="131"/>
    </row>
  </sheetData>
  <mergeCells count="9">
    <mergeCell ref="A27:I27"/>
    <mergeCell ref="A22:I22"/>
    <mergeCell ref="A1:I1"/>
    <mergeCell ref="H4:I4"/>
    <mergeCell ref="A23:I23"/>
    <mergeCell ref="A24:I24"/>
    <mergeCell ref="A25:I25"/>
    <mergeCell ref="A26:I26"/>
    <mergeCell ref="A21:I21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 tint="0.59999389629810485"/>
  </sheetPr>
  <dimension ref="A1:G26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5" customWidth="1"/>
    <col min="2" max="2" width="8.5546875" style="4" bestFit="1" customWidth="1"/>
    <col min="3" max="3" width="13.44140625" style="4" bestFit="1" customWidth="1"/>
    <col min="4" max="4" width="6.88671875" style="4" bestFit="1" customWidth="1"/>
    <col min="5" max="5" width="6.6640625" style="4" bestFit="1" customWidth="1"/>
    <col min="6" max="6" width="17.6640625" style="4" customWidth="1"/>
    <col min="7" max="16384" width="11.44140625" style="4"/>
  </cols>
  <sheetData>
    <row r="1" spans="1:7" ht="18" customHeight="1" x14ac:dyDescent="0.25">
      <c r="A1" s="124" t="s">
        <v>442</v>
      </c>
      <c r="B1" s="124"/>
      <c r="C1" s="124"/>
      <c r="D1" s="124"/>
      <c r="E1" s="124"/>
      <c r="F1" s="29"/>
      <c r="G1" s="29"/>
    </row>
    <row r="2" spans="1:7" ht="18" customHeight="1" x14ac:dyDescent="0.25">
      <c r="A2" s="27"/>
      <c r="B2" s="27"/>
      <c r="C2" s="27"/>
      <c r="D2" s="27"/>
      <c r="E2" s="27"/>
    </row>
    <row r="3" spans="1:7" ht="18" customHeight="1" x14ac:dyDescent="0.25">
      <c r="A3" s="27"/>
      <c r="B3" s="27"/>
      <c r="C3" s="27"/>
      <c r="D3" s="27"/>
      <c r="E3" s="27"/>
    </row>
    <row r="4" spans="1:7" ht="13.8" thickBot="1" x14ac:dyDescent="0.3">
      <c r="C4" s="6"/>
      <c r="D4" s="6"/>
      <c r="E4" s="6"/>
      <c r="F4" s="6" t="s">
        <v>107</v>
      </c>
    </row>
    <row r="5" spans="1:7" ht="26.4" x14ac:dyDescent="0.25">
      <c r="A5" s="259"/>
      <c r="B5" s="218" t="s">
        <v>69</v>
      </c>
      <c r="C5" s="260" t="s">
        <v>156</v>
      </c>
      <c r="D5" s="218" t="s">
        <v>70</v>
      </c>
      <c r="E5" s="218" t="s">
        <v>71</v>
      </c>
      <c r="F5" s="271" t="s">
        <v>74</v>
      </c>
    </row>
    <row r="6" spans="1:7" x14ac:dyDescent="0.25">
      <c r="A6" s="12" t="s">
        <v>3</v>
      </c>
      <c r="B6" s="13">
        <v>1977</v>
      </c>
      <c r="C6" s="13">
        <v>48</v>
      </c>
      <c r="D6" s="13">
        <v>72</v>
      </c>
      <c r="E6" s="6">
        <v>69</v>
      </c>
      <c r="F6" s="6" t="s">
        <v>171</v>
      </c>
    </row>
    <row r="7" spans="1:7" x14ac:dyDescent="0.25">
      <c r="A7" s="10" t="s">
        <v>134</v>
      </c>
      <c r="B7" s="13">
        <v>13</v>
      </c>
      <c r="C7" s="13" t="s">
        <v>171</v>
      </c>
      <c r="D7" s="13" t="s">
        <v>171</v>
      </c>
      <c r="E7" s="6" t="s">
        <v>171</v>
      </c>
      <c r="F7" s="6" t="s">
        <v>171</v>
      </c>
    </row>
    <row r="8" spans="1:7" x14ac:dyDescent="0.25">
      <c r="A8" s="10" t="s">
        <v>115</v>
      </c>
      <c r="B8" s="13">
        <v>62</v>
      </c>
      <c r="C8" s="13" t="s">
        <v>171</v>
      </c>
      <c r="D8" s="13" t="s">
        <v>171</v>
      </c>
      <c r="E8" s="6" t="s">
        <v>171</v>
      </c>
      <c r="F8" s="6" t="s">
        <v>171</v>
      </c>
    </row>
    <row r="9" spans="1:7" x14ac:dyDescent="0.25">
      <c r="A9" s="10" t="s">
        <v>116</v>
      </c>
      <c r="B9" s="13">
        <v>35</v>
      </c>
      <c r="C9" s="13">
        <v>2</v>
      </c>
      <c r="D9" s="13" t="s">
        <v>171</v>
      </c>
      <c r="E9" s="6" t="s">
        <v>171</v>
      </c>
      <c r="F9" s="6" t="s">
        <v>171</v>
      </c>
    </row>
    <row r="10" spans="1:7" x14ac:dyDescent="0.25">
      <c r="A10" s="7" t="s">
        <v>117</v>
      </c>
      <c r="B10" s="13">
        <v>35</v>
      </c>
      <c r="C10" s="13" t="s">
        <v>171</v>
      </c>
      <c r="D10" s="13" t="s">
        <v>171</v>
      </c>
      <c r="E10" s="6" t="s">
        <v>171</v>
      </c>
      <c r="F10" s="6" t="s">
        <v>171</v>
      </c>
    </row>
    <row r="11" spans="1:7" x14ac:dyDescent="0.25">
      <c r="A11" s="7" t="s">
        <v>118</v>
      </c>
      <c r="B11" s="13">
        <v>34</v>
      </c>
      <c r="C11" s="13">
        <v>5</v>
      </c>
      <c r="D11" s="13" t="s">
        <v>171</v>
      </c>
      <c r="E11" s="6" t="s">
        <v>171</v>
      </c>
      <c r="F11" s="6" t="s">
        <v>171</v>
      </c>
    </row>
    <row r="12" spans="1:7" x14ac:dyDescent="0.25">
      <c r="A12" s="7" t="s">
        <v>119</v>
      </c>
      <c r="B12" s="13">
        <v>222</v>
      </c>
      <c r="C12" s="13">
        <v>2</v>
      </c>
      <c r="D12" s="13">
        <v>20</v>
      </c>
      <c r="E12" s="6">
        <v>51</v>
      </c>
      <c r="F12" s="6" t="s">
        <v>171</v>
      </c>
    </row>
    <row r="13" spans="1:7" x14ac:dyDescent="0.25">
      <c r="A13" s="7" t="s">
        <v>120</v>
      </c>
      <c r="B13" s="13">
        <v>448</v>
      </c>
      <c r="C13" s="13">
        <v>23</v>
      </c>
      <c r="D13" s="13">
        <v>52</v>
      </c>
      <c r="E13" s="6">
        <v>18</v>
      </c>
      <c r="F13" s="6" t="s">
        <v>171</v>
      </c>
    </row>
    <row r="14" spans="1:7" x14ac:dyDescent="0.25">
      <c r="A14" s="7" t="s">
        <v>121</v>
      </c>
      <c r="B14" s="13">
        <v>336</v>
      </c>
      <c r="C14" s="13" t="s">
        <v>171</v>
      </c>
      <c r="D14" s="13" t="s">
        <v>171</v>
      </c>
      <c r="E14" s="6" t="s">
        <v>171</v>
      </c>
      <c r="F14" s="6" t="s">
        <v>171</v>
      </c>
    </row>
    <row r="15" spans="1:7" x14ac:dyDescent="0.25">
      <c r="A15" s="7" t="s">
        <v>122</v>
      </c>
      <c r="B15" s="13">
        <v>522</v>
      </c>
      <c r="C15" s="13">
        <v>3</v>
      </c>
      <c r="D15" s="13" t="s">
        <v>171</v>
      </c>
      <c r="E15" s="6" t="s">
        <v>171</v>
      </c>
      <c r="F15" s="6" t="s">
        <v>171</v>
      </c>
    </row>
    <row r="16" spans="1:7" x14ac:dyDescent="0.25">
      <c r="A16" s="7" t="s">
        <v>123</v>
      </c>
      <c r="B16" s="13">
        <v>270</v>
      </c>
      <c r="C16" s="13">
        <v>13</v>
      </c>
      <c r="D16" s="13" t="s">
        <v>171</v>
      </c>
      <c r="E16" s="6" t="s">
        <v>171</v>
      </c>
      <c r="F16" s="6" t="s">
        <v>171</v>
      </c>
    </row>
    <row r="17" spans="1:6" x14ac:dyDescent="0.25">
      <c r="A17" s="12" t="s">
        <v>4</v>
      </c>
      <c r="B17" s="14">
        <v>1452</v>
      </c>
      <c r="C17" s="14">
        <v>26</v>
      </c>
      <c r="D17" s="14">
        <v>52</v>
      </c>
      <c r="E17" s="6">
        <v>49</v>
      </c>
      <c r="F17" s="6" t="s">
        <v>171</v>
      </c>
    </row>
    <row r="18" spans="1:6" x14ac:dyDescent="0.25">
      <c r="A18" s="12" t="s">
        <v>5</v>
      </c>
      <c r="B18" s="14">
        <v>525</v>
      </c>
      <c r="C18" s="14">
        <v>21</v>
      </c>
      <c r="D18" s="14">
        <v>20</v>
      </c>
      <c r="E18" s="6">
        <v>20</v>
      </c>
      <c r="F18" s="6" t="s">
        <v>171</v>
      </c>
    </row>
    <row r="19" spans="1:6" x14ac:dyDescent="0.25">
      <c r="A19" s="12" t="s">
        <v>6</v>
      </c>
      <c r="B19" s="13">
        <v>1555</v>
      </c>
      <c r="C19" s="13">
        <v>45</v>
      </c>
      <c r="D19" s="13">
        <v>72</v>
      </c>
      <c r="E19" s="6">
        <v>69</v>
      </c>
      <c r="F19" s="6" t="s">
        <v>171</v>
      </c>
    </row>
    <row r="20" spans="1:6" ht="13.8" thickBot="1" x14ac:dyDescent="0.3">
      <c r="A20" s="198" t="s">
        <v>7</v>
      </c>
      <c r="B20" s="199">
        <v>422</v>
      </c>
      <c r="C20" s="199">
        <v>3</v>
      </c>
      <c r="D20" s="199" t="s">
        <v>171</v>
      </c>
      <c r="E20" s="201" t="s">
        <v>171</v>
      </c>
      <c r="F20" s="201" t="s">
        <v>171</v>
      </c>
    </row>
    <row r="21" spans="1:6" x14ac:dyDescent="0.25">
      <c r="A21" s="202" t="s">
        <v>491</v>
      </c>
      <c r="B21" s="202"/>
      <c r="C21" s="202"/>
      <c r="D21" s="202"/>
      <c r="E21" s="202"/>
      <c r="F21" s="202"/>
    </row>
    <row r="22" spans="1:6" x14ac:dyDescent="0.25">
      <c r="A22" s="127" t="s">
        <v>159</v>
      </c>
      <c r="B22" s="127"/>
      <c r="C22" s="127"/>
      <c r="D22" s="127"/>
      <c r="E22" s="127"/>
    </row>
    <row r="23" spans="1:6" x14ac:dyDescent="0.25">
      <c r="A23" s="140" t="s">
        <v>174</v>
      </c>
      <c r="B23" s="142"/>
      <c r="C23" s="142"/>
      <c r="D23" s="142"/>
      <c r="E23" s="142"/>
      <c r="F23" s="141"/>
    </row>
    <row r="24" spans="1:6" ht="25.5" customHeight="1" x14ac:dyDescent="0.25">
      <c r="A24" s="140" t="s">
        <v>111</v>
      </c>
      <c r="B24" s="142"/>
      <c r="C24" s="142"/>
      <c r="D24" s="142"/>
      <c r="E24" s="142"/>
      <c r="F24" s="141"/>
    </row>
    <row r="25" spans="1:6" ht="25.5" customHeight="1" x14ac:dyDescent="0.25">
      <c r="A25" s="143" t="s">
        <v>175</v>
      </c>
      <c r="B25" s="144"/>
      <c r="C25" s="144"/>
      <c r="D25" s="144"/>
      <c r="E25" s="144"/>
      <c r="F25" s="141"/>
    </row>
    <row r="26" spans="1:6" x14ac:dyDescent="0.25">
      <c r="A26" s="131" t="s">
        <v>468</v>
      </c>
      <c r="B26" s="131"/>
      <c r="C26" s="131"/>
      <c r="D26" s="131"/>
      <c r="E26" s="131"/>
      <c r="F26" s="141"/>
    </row>
  </sheetData>
  <mergeCells count="7">
    <mergeCell ref="A26:F26"/>
    <mergeCell ref="A22:E22"/>
    <mergeCell ref="A1:E1"/>
    <mergeCell ref="A23:F23"/>
    <mergeCell ref="A24:F24"/>
    <mergeCell ref="A25:F25"/>
    <mergeCell ref="A21:F21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H32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88671875" style="5" customWidth="1"/>
    <col min="2" max="2" width="5.33203125" style="4" bestFit="1" customWidth="1"/>
    <col min="3" max="8" width="10.6640625" style="4" customWidth="1"/>
    <col min="9" max="16384" width="11.44140625" style="4"/>
  </cols>
  <sheetData>
    <row r="1" spans="1:8" ht="18" customHeight="1" x14ac:dyDescent="0.25">
      <c r="A1" s="124" t="s">
        <v>416</v>
      </c>
      <c r="B1" s="124"/>
      <c r="C1" s="124"/>
      <c r="D1" s="124"/>
      <c r="E1" s="124"/>
      <c r="F1" s="124"/>
      <c r="G1" s="124"/>
      <c r="H1" s="124"/>
    </row>
    <row r="2" spans="1:8" ht="18" customHeight="1" x14ac:dyDescent="0.25">
      <c r="A2" s="27"/>
      <c r="B2" s="27"/>
      <c r="C2" s="27"/>
      <c r="D2" s="27"/>
      <c r="E2" s="27"/>
      <c r="F2" s="27"/>
      <c r="G2" s="27"/>
      <c r="H2" s="27"/>
    </row>
    <row r="3" spans="1:8" ht="18" customHeight="1" x14ac:dyDescent="0.25">
      <c r="A3" s="27"/>
      <c r="B3" s="27"/>
      <c r="C3" s="27"/>
      <c r="D3" s="27"/>
      <c r="E3" s="27"/>
      <c r="F3" s="27"/>
      <c r="G3" s="27"/>
      <c r="H3" s="27"/>
    </row>
    <row r="4" spans="1:8" ht="13.8" thickBot="1" x14ac:dyDescent="0.3">
      <c r="G4" s="125" t="s">
        <v>83</v>
      </c>
      <c r="H4" s="125"/>
    </row>
    <row r="5" spans="1:8" s="23" customFormat="1" ht="26.4" x14ac:dyDescent="0.25">
      <c r="A5" s="193"/>
      <c r="B5" s="216" t="s">
        <v>0</v>
      </c>
      <c r="C5" s="217" t="s">
        <v>1</v>
      </c>
      <c r="D5" s="217"/>
      <c r="E5" s="217"/>
      <c r="F5" s="217"/>
      <c r="G5" s="217"/>
      <c r="H5" s="217"/>
    </row>
    <row r="6" spans="1:8" x14ac:dyDescent="0.25">
      <c r="A6" s="195"/>
      <c r="B6" s="211"/>
      <c r="C6" s="197" t="s">
        <v>161</v>
      </c>
      <c r="D6" s="197" t="s">
        <v>162</v>
      </c>
      <c r="E6" s="197" t="s">
        <v>163</v>
      </c>
      <c r="F6" s="196" t="s">
        <v>164</v>
      </c>
      <c r="G6" s="196" t="s">
        <v>165</v>
      </c>
      <c r="H6" s="196" t="s">
        <v>2</v>
      </c>
    </row>
    <row r="7" spans="1:8" x14ac:dyDescent="0.25">
      <c r="A7" s="7" t="s">
        <v>3</v>
      </c>
      <c r="B7" s="212">
        <v>95</v>
      </c>
      <c r="C7" s="9">
        <v>3</v>
      </c>
      <c r="D7" s="9">
        <v>6</v>
      </c>
      <c r="E7" s="9">
        <v>8</v>
      </c>
      <c r="F7" s="9">
        <v>20</v>
      </c>
      <c r="G7" s="9">
        <v>34</v>
      </c>
      <c r="H7" s="4">
        <v>24</v>
      </c>
    </row>
    <row r="8" spans="1:8" x14ac:dyDescent="0.25">
      <c r="A8" s="24" t="s">
        <v>134</v>
      </c>
      <c r="B8" s="212">
        <v>3</v>
      </c>
      <c r="C8" s="25">
        <v>3</v>
      </c>
      <c r="D8" s="25" t="s">
        <v>171</v>
      </c>
      <c r="E8" s="25" t="s">
        <v>171</v>
      </c>
      <c r="F8" s="25" t="s">
        <v>171</v>
      </c>
      <c r="G8" s="25" t="s">
        <v>171</v>
      </c>
      <c r="H8" s="25" t="s">
        <v>171</v>
      </c>
    </row>
    <row r="9" spans="1:8" x14ac:dyDescent="0.25">
      <c r="A9" s="10" t="s">
        <v>115</v>
      </c>
      <c r="B9" s="212">
        <v>6</v>
      </c>
      <c r="C9" s="9" t="s">
        <v>171</v>
      </c>
      <c r="D9" s="9">
        <v>6</v>
      </c>
      <c r="E9" s="9" t="s">
        <v>171</v>
      </c>
      <c r="F9" s="9" t="s">
        <v>171</v>
      </c>
      <c r="G9" s="9" t="s">
        <v>171</v>
      </c>
      <c r="H9" s="9" t="s">
        <v>171</v>
      </c>
    </row>
    <row r="10" spans="1:8" x14ac:dyDescent="0.25">
      <c r="A10" s="10" t="s">
        <v>116</v>
      </c>
      <c r="B10" s="212">
        <v>5</v>
      </c>
      <c r="C10" s="9" t="s">
        <v>171</v>
      </c>
      <c r="D10" s="9" t="s">
        <v>171</v>
      </c>
      <c r="E10" s="9">
        <v>5</v>
      </c>
      <c r="F10" s="9" t="s">
        <v>171</v>
      </c>
      <c r="G10" s="9" t="s">
        <v>171</v>
      </c>
      <c r="H10" s="9" t="s">
        <v>171</v>
      </c>
    </row>
    <row r="11" spans="1:8" x14ac:dyDescent="0.25">
      <c r="A11" s="7" t="s">
        <v>117</v>
      </c>
      <c r="B11" s="212">
        <v>3</v>
      </c>
      <c r="C11" s="9" t="s">
        <v>171</v>
      </c>
      <c r="D11" s="9" t="s">
        <v>171</v>
      </c>
      <c r="E11" s="9">
        <v>3</v>
      </c>
      <c r="F11" s="9" t="s">
        <v>171</v>
      </c>
      <c r="G11" s="9" t="s">
        <v>171</v>
      </c>
      <c r="H11" s="9" t="s">
        <v>171</v>
      </c>
    </row>
    <row r="12" spans="1:8" x14ac:dyDescent="0.25">
      <c r="A12" s="7" t="s">
        <v>118</v>
      </c>
      <c r="B12" s="212">
        <v>9</v>
      </c>
      <c r="C12" s="9" t="s">
        <v>171</v>
      </c>
      <c r="D12" s="9" t="s">
        <v>171</v>
      </c>
      <c r="E12" s="9" t="s">
        <v>171</v>
      </c>
      <c r="F12" s="9">
        <v>9</v>
      </c>
      <c r="G12" s="9" t="s">
        <v>171</v>
      </c>
      <c r="H12" s="9" t="s">
        <v>171</v>
      </c>
    </row>
    <row r="13" spans="1:8" x14ac:dyDescent="0.25">
      <c r="A13" s="7" t="s">
        <v>119</v>
      </c>
      <c r="B13" s="212">
        <v>11</v>
      </c>
      <c r="C13" s="9" t="s">
        <v>171</v>
      </c>
      <c r="D13" s="9" t="s">
        <v>171</v>
      </c>
      <c r="E13" s="9" t="s">
        <v>171</v>
      </c>
      <c r="F13" s="9">
        <v>11</v>
      </c>
      <c r="G13" s="9" t="s">
        <v>171</v>
      </c>
      <c r="H13" s="9" t="s">
        <v>171</v>
      </c>
    </row>
    <row r="14" spans="1:8" x14ac:dyDescent="0.25">
      <c r="A14" s="7" t="s">
        <v>120</v>
      </c>
      <c r="B14" s="212">
        <v>20</v>
      </c>
      <c r="C14" s="9" t="s">
        <v>171</v>
      </c>
      <c r="D14" s="9" t="s">
        <v>171</v>
      </c>
      <c r="E14" s="9" t="s">
        <v>171</v>
      </c>
      <c r="F14" s="9" t="s">
        <v>171</v>
      </c>
      <c r="G14" s="9">
        <v>20</v>
      </c>
      <c r="H14" s="9" t="s">
        <v>171</v>
      </c>
    </row>
    <row r="15" spans="1:8" x14ac:dyDescent="0.25">
      <c r="A15" s="7" t="s">
        <v>121</v>
      </c>
      <c r="B15" s="212">
        <v>14</v>
      </c>
      <c r="C15" s="9" t="s">
        <v>171</v>
      </c>
      <c r="D15" s="9" t="s">
        <v>171</v>
      </c>
      <c r="E15" s="9" t="s">
        <v>171</v>
      </c>
      <c r="F15" s="9" t="s">
        <v>171</v>
      </c>
      <c r="G15" s="9">
        <v>14</v>
      </c>
      <c r="H15" s="9" t="s">
        <v>171</v>
      </c>
    </row>
    <row r="16" spans="1:8" x14ac:dyDescent="0.25">
      <c r="A16" s="7" t="s">
        <v>122</v>
      </c>
      <c r="B16" s="212">
        <v>16</v>
      </c>
      <c r="C16" s="9" t="s">
        <v>171</v>
      </c>
      <c r="D16" s="9" t="s">
        <v>171</v>
      </c>
      <c r="E16" s="9" t="s">
        <v>171</v>
      </c>
      <c r="F16" s="9" t="s">
        <v>171</v>
      </c>
      <c r="G16" s="9" t="s">
        <v>171</v>
      </c>
      <c r="H16" s="9">
        <v>16</v>
      </c>
    </row>
    <row r="17" spans="1:8" x14ac:dyDescent="0.25">
      <c r="A17" s="7" t="s">
        <v>123</v>
      </c>
      <c r="B17" s="212">
        <v>8</v>
      </c>
      <c r="C17" s="9" t="s">
        <v>171</v>
      </c>
      <c r="D17" s="9" t="s">
        <v>171</v>
      </c>
      <c r="E17" s="9" t="s">
        <v>171</v>
      </c>
      <c r="F17" s="9" t="s">
        <v>171</v>
      </c>
      <c r="G17" s="9" t="s">
        <v>171</v>
      </c>
      <c r="H17" s="9">
        <v>8</v>
      </c>
    </row>
    <row r="18" spans="1:8" x14ac:dyDescent="0.25">
      <c r="A18" s="7" t="s">
        <v>4</v>
      </c>
      <c r="B18" s="213">
        <v>75</v>
      </c>
      <c r="C18" s="11">
        <v>2</v>
      </c>
      <c r="D18" s="11">
        <v>2</v>
      </c>
      <c r="E18" s="11">
        <v>3</v>
      </c>
      <c r="F18" s="11">
        <v>17</v>
      </c>
      <c r="G18" s="11">
        <v>30</v>
      </c>
      <c r="H18" s="11">
        <v>21</v>
      </c>
    </row>
    <row r="19" spans="1:8" x14ac:dyDescent="0.25">
      <c r="A19" s="7" t="s">
        <v>5</v>
      </c>
      <c r="B19" s="213">
        <v>20</v>
      </c>
      <c r="C19" s="11">
        <v>1</v>
      </c>
      <c r="D19" s="11">
        <v>4</v>
      </c>
      <c r="E19" s="11">
        <v>5</v>
      </c>
      <c r="F19" s="11">
        <v>3</v>
      </c>
      <c r="G19" s="11">
        <v>4</v>
      </c>
      <c r="H19" s="11">
        <v>3</v>
      </c>
    </row>
    <row r="20" spans="1:8" x14ac:dyDescent="0.25">
      <c r="A20" s="7" t="s">
        <v>6</v>
      </c>
      <c r="B20" s="212">
        <v>59</v>
      </c>
      <c r="C20" s="9">
        <v>1</v>
      </c>
      <c r="D20" s="9">
        <v>4</v>
      </c>
      <c r="E20" s="9">
        <v>6</v>
      </c>
      <c r="F20" s="9">
        <v>15</v>
      </c>
      <c r="G20" s="9">
        <v>24</v>
      </c>
      <c r="H20" s="9">
        <v>9</v>
      </c>
    </row>
    <row r="21" spans="1:8" x14ac:dyDescent="0.25">
      <c r="A21" s="7" t="s">
        <v>7</v>
      </c>
      <c r="B21" s="212">
        <v>36</v>
      </c>
      <c r="C21" s="9">
        <v>2</v>
      </c>
      <c r="D21" s="9">
        <v>2</v>
      </c>
      <c r="E21" s="9">
        <v>2</v>
      </c>
      <c r="F21" s="9">
        <v>5</v>
      </c>
      <c r="G21" s="9">
        <v>10</v>
      </c>
      <c r="H21" s="9">
        <v>15</v>
      </c>
    </row>
    <row r="22" spans="1:8" x14ac:dyDescent="0.25">
      <c r="A22" s="12" t="s">
        <v>8</v>
      </c>
      <c r="B22" s="214">
        <v>10</v>
      </c>
      <c r="C22" s="13" t="s">
        <v>171</v>
      </c>
      <c r="D22" s="13" t="s">
        <v>171</v>
      </c>
      <c r="E22" s="13">
        <v>1</v>
      </c>
      <c r="F22" s="13">
        <v>5</v>
      </c>
      <c r="G22" s="13">
        <v>3</v>
      </c>
      <c r="H22" s="13">
        <v>1</v>
      </c>
    </row>
    <row r="23" spans="1:8" x14ac:dyDescent="0.25">
      <c r="A23" s="12" t="s">
        <v>9</v>
      </c>
      <c r="B23" s="214">
        <v>6</v>
      </c>
      <c r="C23" s="13" t="s">
        <v>171</v>
      </c>
      <c r="D23" s="13" t="s">
        <v>171</v>
      </c>
      <c r="E23" s="13" t="s">
        <v>171</v>
      </c>
      <c r="F23" s="13">
        <v>2</v>
      </c>
      <c r="G23" s="13">
        <v>1</v>
      </c>
      <c r="H23" s="13">
        <v>3</v>
      </c>
    </row>
    <row r="24" spans="1:8" x14ac:dyDescent="0.25">
      <c r="A24" s="12" t="s">
        <v>10</v>
      </c>
      <c r="B24" s="214">
        <v>15</v>
      </c>
      <c r="C24" s="13" t="s">
        <v>171</v>
      </c>
      <c r="D24" s="13">
        <v>1</v>
      </c>
      <c r="E24" s="13">
        <v>1</v>
      </c>
      <c r="F24" s="13">
        <v>3</v>
      </c>
      <c r="G24" s="13">
        <v>9</v>
      </c>
      <c r="H24" s="13">
        <v>1</v>
      </c>
    </row>
    <row r="25" spans="1:8" x14ac:dyDescent="0.25">
      <c r="A25" s="12" t="s">
        <v>11</v>
      </c>
      <c r="B25" s="214">
        <v>16</v>
      </c>
      <c r="C25" s="13">
        <v>1</v>
      </c>
      <c r="D25" s="13">
        <v>3</v>
      </c>
      <c r="E25" s="13">
        <v>4</v>
      </c>
      <c r="F25" s="13">
        <v>3</v>
      </c>
      <c r="G25" s="13">
        <v>4</v>
      </c>
      <c r="H25" s="13">
        <v>1</v>
      </c>
    </row>
    <row r="26" spans="1:8" x14ac:dyDescent="0.25">
      <c r="A26" s="12" t="s">
        <v>12</v>
      </c>
      <c r="B26" s="214">
        <v>12</v>
      </c>
      <c r="C26" s="13" t="s">
        <v>171</v>
      </c>
      <c r="D26" s="13" t="s">
        <v>171</v>
      </c>
      <c r="E26" s="13" t="s">
        <v>171</v>
      </c>
      <c r="F26" s="13">
        <v>2</v>
      </c>
      <c r="G26" s="13">
        <v>7</v>
      </c>
      <c r="H26" s="13">
        <v>3</v>
      </c>
    </row>
    <row r="27" spans="1:8" x14ac:dyDescent="0.25">
      <c r="A27" s="12" t="s">
        <v>13</v>
      </c>
      <c r="B27" s="214">
        <v>14</v>
      </c>
      <c r="C27" s="13">
        <v>1</v>
      </c>
      <c r="D27" s="13">
        <v>1</v>
      </c>
      <c r="E27" s="13" t="s">
        <v>171</v>
      </c>
      <c r="F27" s="13">
        <v>4</v>
      </c>
      <c r="G27" s="13">
        <v>6</v>
      </c>
      <c r="H27" s="13">
        <v>2</v>
      </c>
    </row>
    <row r="28" spans="1:8" x14ac:dyDescent="0.25">
      <c r="A28" s="12" t="s">
        <v>14</v>
      </c>
      <c r="B28" s="214">
        <v>7</v>
      </c>
      <c r="C28" s="13">
        <v>1</v>
      </c>
      <c r="D28" s="13" t="s">
        <v>171</v>
      </c>
      <c r="E28" s="13">
        <v>1</v>
      </c>
      <c r="F28" s="13" t="s">
        <v>171</v>
      </c>
      <c r="G28" s="13">
        <v>2</v>
      </c>
      <c r="H28" s="13">
        <v>3</v>
      </c>
    </row>
    <row r="29" spans="1:8" x14ac:dyDescent="0.25">
      <c r="A29" s="12" t="s">
        <v>15</v>
      </c>
      <c r="B29" s="214">
        <v>4</v>
      </c>
      <c r="C29" s="13" t="s">
        <v>171</v>
      </c>
      <c r="D29" s="13" t="s">
        <v>171</v>
      </c>
      <c r="E29" s="13" t="s">
        <v>171</v>
      </c>
      <c r="F29" s="13" t="s">
        <v>171</v>
      </c>
      <c r="G29" s="13">
        <v>1</v>
      </c>
      <c r="H29" s="13">
        <v>3</v>
      </c>
    </row>
    <row r="30" spans="1:8" x14ac:dyDescent="0.25">
      <c r="A30" s="12" t="s">
        <v>16</v>
      </c>
      <c r="B30" s="214">
        <v>6</v>
      </c>
      <c r="C30" s="13" t="s">
        <v>171</v>
      </c>
      <c r="D30" s="13" t="s">
        <v>171</v>
      </c>
      <c r="E30" s="13" t="s">
        <v>171</v>
      </c>
      <c r="F30" s="13">
        <v>1</v>
      </c>
      <c r="G30" s="13">
        <v>1</v>
      </c>
      <c r="H30" s="13">
        <v>4</v>
      </c>
    </row>
    <row r="31" spans="1:8" ht="13.8" thickBot="1" x14ac:dyDescent="0.3">
      <c r="A31" s="198" t="s">
        <v>17</v>
      </c>
      <c r="B31" s="215">
        <v>5</v>
      </c>
      <c r="C31" s="199" t="s">
        <v>171</v>
      </c>
      <c r="D31" s="199">
        <v>1</v>
      </c>
      <c r="E31" s="199">
        <v>1</v>
      </c>
      <c r="F31" s="199" t="s">
        <v>171</v>
      </c>
      <c r="G31" s="199" t="s">
        <v>171</v>
      </c>
      <c r="H31" s="199">
        <v>3</v>
      </c>
    </row>
    <row r="32" spans="1:8" x14ac:dyDescent="0.25">
      <c r="A32" s="192" t="s">
        <v>491</v>
      </c>
      <c r="B32" s="192"/>
      <c r="C32" s="192"/>
      <c r="D32" s="192"/>
      <c r="E32" s="192"/>
      <c r="F32" s="192"/>
      <c r="G32" s="192"/>
      <c r="H32" s="192"/>
    </row>
  </sheetData>
  <mergeCells count="4">
    <mergeCell ref="A1:H1"/>
    <mergeCell ref="G4:H4"/>
    <mergeCell ref="C5:H5"/>
    <mergeCell ref="A32:H32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1CB3-CAF4-4695-BFDD-D7B664B7A433}">
  <dimension ref="A1:A7"/>
  <sheetViews>
    <sheetView workbookViewId="0">
      <selection activeCell="A2" sqref="A2"/>
    </sheetView>
  </sheetViews>
  <sheetFormatPr baseColWidth="10" defaultRowHeight="13.2" x14ac:dyDescent="0.25"/>
  <sheetData>
    <row r="1" spans="1:1" ht="15" x14ac:dyDescent="0.25">
      <c r="A1" s="405" t="s">
        <v>495</v>
      </c>
    </row>
    <row r="4" spans="1:1" x14ac:dyDescent="0.25">
      <c r="A4" s="183" t="s">
        <v>498</v>
      </c>
    </row>
    <row r="5" spans="1:1" x14ac:dyDescent="0.25">
      <c r="A5" s="183" t="s">
        <v>499</v>
      </c>
    </row>
    <row r="6" spans="1:1" x14ac:dyDescent="0.25">
      <c r="A6" s="183" t="s">
        <v>500</v>
      </c>
    </row>
    <row r="7" spans="1:1" x14ac:dyDescent="0.25">
      <c r="A7" s="183" t="s">
        <v>501</v>
      </c>
    </row>
  </sheetData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4" tint="0.59999389629810485"/>
  </sheetPr>
  <dimension ref="A1:I15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32" customWidth="1"/>
    <col min="2" max="2" width="8.5546875" style="31" bestFit="1" customWidth="1"/>
    <col min="3" max="3" width="13.44140625" style="31" bestFit="1" customWidth="1"/>
    <col min="4" max="4" width="6.88671875" style="31" bestFit="1" customWidth="1"/>
    <col min="5" max="5" width="6.6640625" style="31" bestFit="1" customWidth="1"/>
    <col min="6" max="6" width="9.33203125" style="31" bestFit="1" customWidth="1"/>
    <col min="7" max="7" width="11.33203125" style="31" bestFit="1" customWidth="1"/>
    <col min="8" max="8" width="7.21875" style="31" bestFit="1" customWidth="1"/>
    <col min="9" max="9" width="7.33203125" style="31" customWidth="1"/>
    <col min="10" max="16384" width="11.44140625" style="31"/>
  </cols>
  <sheetData>
    <row r="1" spans="1:9" ht="18" customHeight="1" x14ac:dyDescent="0.25">
      <c r="A1" s="145" t="s">
        <v>432</v>
      </c>
      <c r="B1" s="145"/>
      <c r="C1" s="145"/>
      <c r="D1" s="145"/>
      <c r="E1" s="145"/>
      <c r="F1" s="145"/>
      <c r="G1" s="145"/>
      <c r="H1" s="145"/>
      <c r="I1" s="145"/>
    </row>
    <row r="2" spans="1:9" ht="18" customHeight="1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ht="18" customHeight="1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ht="13.8" thickBot="1" x14ac:dyDescent="0.3">
      <c r="I4" s="33" t="s">
        <v>179</v>
      </c>
    </row>
    <row r="5" spans="1:9" s="34" customFormat="1" ht="26.4" x14ac:dyDescent="0.25">
      <c r="A5" s="272"/>
      <c r="B5" s="273" t="s">
        <v>69</v>
      </c>
      <c r="C5" s="273" t="s">
        <v>156</v>
      </c>
      <c r="D5" s="273" t="s">
        <v>70</v>
      </c>
      <c r="E5" s="273" t="s">
        <v>71</v>
      </c>
      <c r="F5" s="273" t="s">
        <v>72</v>
      </c>
      <c r="G5" s="273" t="s">
        <v>73</v>
      </c>
      <c r="H5" s="273" t="s">
        <v>74</v>
      </c>
      <c r="I5" s="273" t="s">
        <v>180</v>
      </c>
    </row>
    <row r="6" spans="1:9" x14ac:dyDescent="0.25">
      <c r="A6" s="35" t="s">
        <v>3</v>
      </c>
      <c r="B6" s="36">
        <v>6327</v>
      </c>
      <c r="C6" s="36">
        <v>455</v>
      </c>
      <c r="D6" s="36">
        <v>3829</v>
      </c>
      <c r="E6" s="36">
        <v>494</v>
      </c>
      <c r="F6" s="36">
        <v>1465</v>
      </c>
      <c r="G6" s="36">
        <v>15291</v>
      </c>
      <c r="H6" s="36">
        <v>854</v>
      </c>
      <c r="I6" s="36">
        <v>1175</v>
      </c>
    </row>
    <row r="7" spans="1:9" x14ac:dyDescent="0.25">
      <c r="A7" s="35" t="s">
        <v>4</v>
      </c>
      <c r="B7" s="37">
        <v>5602</v>
      </c>
      <c r="C7" s="37">
        <v>404</v>
      </c>
      <c r="D7" s="37">
        <v>3398</v>
      </c>
      <c r="E7" s="37">
        <v>381</v>
      </c>
      <c r="F7" s="37">
        <v>1465</v>
      </c>
      <c r="G7" s="37">
        <v>14849</v>
      </c>
      <c r="H7" s="37">
        <v>702</v>
      </c>
      <c r="I7" s="37">
        <v>1050</v>
      </c>
    </row>
    <row r="8" spans="1:9" x14ac:dyDescent="0.25">
      <c r="A8" s="35" t="s">
        <v>5</v>
      </c>
      <c r="B8" s="37">
        <v>725</v>
      </c>
      <c r="C8" s="37">
        <v>51</v>
      </c>
      <c r="D8" s="37">
        <v>431</v>
      </c>
      <c r="E8" s="37">
        <v>113</v>
      </c>
      <c r="F8" s="38" t="s">
        <v>171</v>
      </c>
      <c r="G8" s="37">
        <v>442</v>
      </c>
      <c r="H8" s="37">
        <v>152</v>
      </c>
      <c r="I8" s="37">
        <v>125</v>
      </c>
    </row>
    <row r="9" spans="1:9" x14ac:dyDescent="0.25">
      <c r="A9" s="35" t="s">
        <v>6</v>
      </c>
      <c r="B9" s="36">
        <v>3371</v>
      </c>
      <c r="C9" s="36">
        <v>335</v>
      </c>
      <c r="D9" s="36">
        <v>2959</v>
      </c>
      <c r="E9" s="36">
        <v>424</v>
      </c>
      <c r="F9" s="36">
        <v>1463</v>
      </c>
      <c r="G9" s="36">
        <v>8376</v>
      </c>
      <c r="H9" s="36">
        <v>454</v>
      </c>
      <c r="I9" s="36">
        <v>497</v>
      </c>
    </row>
    <row r="10" spans="1:9" ht="13.8" thickBot="1" x14ac:dyDescent="0.3">
      <c r="A10" s="274" t="s">
        <v>7</v>
      </c>
      <c r="B10" s="275">
        <v>2956</v>
      </c>
      <c r="C10" s="275">
        <v>120</v>
      </c>
      <c r="D10" s="275">
        <v>870</v>
      </c>
      <c r="E10" s="275">
        <v>70</v>
      </c>
      <c r="F10" s="276">
        <v>2</v>
      </c>
      <c r="G10" s="275">
        <v>6915</v>
      </c>
      <c r="H10" s="275">
        <v>400</v>
      </c>
      <c r="I10" s="275">
        <v>678</v>
      </c>
    </row>
    <row r="11" spans="1:9" x14ac:dyDescent="0.25">
      <c r="A11" s="202" t="s">
        <v>491</v>
      </c>
      <c r="B11" s="202"/>
      <c r="C11" s="202"/>
      <c r="D11" s="202"/>
      <c r="E11" s="202"/>
      <c r="F11" s="202"/>
      <c r="G11" s="202"/>
      <c r="H11" s="202"/>
      <c r="I11" s="202"/>
    </row>
    <row r="12" spans="1:9" x14ac:dyDescent="0.25">
      <c r="A12" s="146" t="s">
        <v>159</v>
      </c>
      <c r="B12" s="146"/>
      <c r="C12" s="146"/>
      <c r="D12" s="146"/>
      <c r="E12" s="146"/>
      <c r="F12" s="146"/>
      <c r="G12" s="146"/>
      <c r="H12" s="146"/>
      <c r="I12" s="146"/>
    </row>
    <row r="13" spans="1:9" s="34" customFormat="1" x14ac:dyDescent="0.25">
      <c r="A13" s="147" t="s">
        <v>467</v>
      </c>
      <c r="B13" s="147"/>
      <c r="C13" s="147"/>
      <c r="D13" s="147"/>
      <c r="E13" s="147"/>
      <c r="F13" s="147"/>
      <c r="G13" s="147"/>
      <c r="H13" s="147"/>
      <c r="I13" s="147"/>
    </row>
    <row r="14" spans="1:9" x14ac:dyDescent="0.25">
      <c r="A14" s="147" t="s">
        <v>466</v>
      </c>
      <c r="B14" s="147"/>
      <c r="C14" s="147"/>
      <c r="D14" s="147"/>
      <c r="E14" s="147"/>
      <c r="F14" s="147"/>
      <c r="G14" s="147"/>
      <c r="H14" s="147"/>
      <c r="I14" s="147"/>
    </row>
    <row r="15" spans="1:9" x14ac:dyDescent="0.25">
      <c r="A15" s="147" t="s">
        <v>477</v>
      </c>
      <c r="B15" s="147"/>
      <c r="C15" s="147"/>
      <c r="D15" s="147"/>
      <c r="E15" s="147"/>
      <c r="F15" s="147"/>
      <c r="G15" s="147"/>
      <c r="H15" s="147"/>
      <c r="I15" s="147"/>
    </row>
  </sheetData>
  <mergeCells count="6">
    <mergeCell ref="A1:I1"/>
    <mergeCell ref="A12:I12"/>
    <mergeCell ref="A13:I13"/>
    <mergeCell ref="A14:I14"/>
    <mergeCell ref="A15:I15"/>
    <mergeCell ref="A11:I11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4" tint="0.59999389629810485"/>
  </sheetPr>
  <dimension ref="A1:J13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32" customWidth="1"/>
    <col min="2" max="2" width="7.6640625" style="32" bestFit="1" customWidth="1"/>
    <col min="3" max="3" width="8.5546875" style="31" bestFit="1" customWidth="1"/>
    <col min="4" max="4" width="13.44140625" style="31" bestFit="1" customWidth="1"/>
    <col min="5" max="5" width="6.88671875" style="31" bestFit="1" customWidth="1"/>
    <col min="6" max="6" width="6.6640625" style="31" bestFit="1" customWidth="1"/>
    <col min="7" max="7" width="9.33203125" style="31" bestFit="1" customWidth="1"/>
    <col min="8" max="8" width="11.33203125" style="31" bestFit="1" customWidth="1"/>
    <col min="9" max="9" width="7.21875" style="31" bestFit="1" customWidth="1"/>
    <col min="10" max="10" width="7.6640625" style="31" customWidth="1"/>
    <col min="11" max="16384" width="11.44140625" style="31"/>
  </cols>
  <sheetData>
    <row r="1" spans="1:10" ht="18" customHeight="1" x14ac:dyDescent="0.25">
      <c r="A1" s="145" t="s">
        <v>443</v>
      </c>
      <c r="B1" s="145"/>
      <c r="C1" s="145"/>
      <c r="D1" s="145"/>
      <c r="E1" s="145"/>
      <c r="F1" s="145"/>
      <c r="G1" s="145"/>
      <c r="H1" s="145"/>
      <c r="I1" s="145"/>
      <c r="J1" s="148"/>
    </row>
    <row r="2" spans="1:10" ht="18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8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ht="13.8" thickBot="1" x14ac:dyDescent="0.3">
      <c r="J4" s="33" t="s">
        <v>181</v>
      </c>
    </row>
    <row r="5" spans="1:10" s="34" customFormat="1" ht="26.4" x14ac:dyDescent="0.25">
      <c r="A5" s="272"/>
      <c r="B5" s="272" t="s">
        <v>114</v>
      </c>
      <c r="C5" s="273" t="s">
        <v>69</v>
      </c>
      <c r="D5" s="273" t="s">
        <v>156</v>
      </c>
      <c r="E5" s="273" t="s">
        <v>70</v>
      </c>
      <c r="F5" s="273" t="s">
        <v>71</v>
      </c>
      <c r="G5" s="273" t="s">
        <v>72</v>
      </c>
      <c r="H5" s="273" t="s">
        <v>73</v>
      </c>
      <c r="I5" s="273" t="s">
        <v>74</v>
      </c>
      <c r="J5" s="273" t="s">
        <v>180</v>
      </c>
    </row>
    <row r="6" spans="1:10" x14ac:dyDescent="0.25">
      <c r="A6" s="35" t="s">
        <v>3</v>
      </c>
      <c r="B6" s="36">
        <v>325</v>
      </c>
      <c r="C6" s="36">
        <v>83</v>
      </c>
      <c r="D6" s="36">
        <v>80</v>
      </c>
      <c r="E6" s="36">
        <v>36</v>
      </c>
      <c r="F6" s="36">
        <v>26</v>
      </c>
      <c r="G6" s="36">
        <v>5</v>
      </c>
      <c r="H6" s="36">
        <v>113</v>
      </c>
      <c r="I6" s="36">
        <v>71</v>
      </c>
      <c r="J6" s="36">
        <v>111</v>
      </c>
    </row>
    <row r="7" spans="1:10" x14ac:dyDescent="0.25">
      <c r="A7" s="35" t="s">
        <v>4</v>
      </c>
      <c r="B7" s="36">
        <v>267</v>
      </c>
      <c r="C7" s="37">
        <v>63</v>
      </c>
      <c r="D7" s="37">
        <v>72</v>
      </c>
      <c r="E7" s="37">
        <v>27</v>
      </c>
      <c r="F7" s="37">
        <v>18</v>
      </c>
      <c r="G7" s="37">
        <v>5</v>
      </c>
      <c r="H7" s="37">
        <v>92</v>
      </c>
      <c r="I7" s="37">
        <v>57</v>
      </c>
      <c r="J7" s="37">
        <v>96</v>
      </c>
    </row>
    <row r="8" spans="1:10" x14ac:dyDescent="0.25">
      <c r="A8" s="35" t="s">
        <v>5</v>
      </c>
      <c r="B8" s="36">
        <v>58</v>
      </c>
      <c r="C8" s="37">
        <v>20</v>
      </c>
      <c r="D8" s="37">
        <v>8</v>
      </c>
      <c r="E8" s="37">
        <v>9</v>
      </c>
      <c r="F8" s="37">
        <v>8</v>
      </c>
      <c r="G8" s="38" t="s">
        <v>171</v>
      </c>
      <c r="H8" s="37">
        <v>21</v>
      </c>
      <c r="I8" s="37">
        <v>14</v>
      </c>
      <c r="J8" s="37">
        <v>15</v>
      </c>
    </row>
    <row r="9" spans="1:10" x14ac:dyDescent="0.25">
      <c r="A9" s="35" t="s">
        <v>6</v>
      </c>
      <c r="B9" s="36">
        <v>190</v>
      </c>
      <c r="C9" s="36">
        <v>51</v>
      </c>
      <c r="D9" s="36">
        <v>49</v>
      </c>
      <c r="E9" s="36">
        <v>22</v>
      </c>
      <c r="F9" s="36">
        <v>18</v>
      </c>
      <c r="G9" s="36">
        <v>4</v>
      </c>
      <c r="H9" s="36">
        <v>65</v>
      </c>
      <c r="I9" s="36">
        <v>42</v>
      </c>
      <c r="J9" s="36">
        <v>63</v>
      </c>
    </row>
    <row r="10" spans="1:10" ht="13.8" thickBot="1" x14ac:dyDescent="0.3">
      <c r="A10" s="274" t="s">
        <v>7</v>
      </c>
      <c r="B10" s="275">
        <v>135</v>
      </c>
      <c r="C10" s="275">
        <v>32</v>
      </c>
      <c r="D10" s="275">
        <v>31</v>
      </c>
      <c r="E10" s="275">
        <v>14</v>
      </c>
      <c r="F10" s="275">
        <v>8</v>
      </c>
      <c r="G10" s="276">
        <v>1</v>
      </c>
      <c r="H10" s="275">
        <v>48</v>
      </c>
      <c r="I10" s="275">
        <v>29</v>
      </c>
      <c r="J10" s="275">
        <v>48</v>
      </c>
    </row>
    <row r="11" spans="1:10" x14ac:dyDescent="0.25">
      <c r="A11" s="202" t="s">
        <v>491</v>
      </c>
      <c r="B11" s="202"/>
      <c r="C11" s="202"/>
      <c r="D11" s="202"/>
      <c r="E11" s="202"/>
      <c r="F11" s="202"/>
      <c r="G11" s="202"/>
      <c r="H11" s="202"/>
      <c r="I11" s="202"/>
      <c r="J11" s="202"/>
    </row>
    <row r="12" spans="1:10" x14ac:dyDescent="0.25">
      <c r="A12" s="146" t="s">
        <v>109</v>
      </c>
      <c r="B12" s="146"/>
      <c r="C12" s="146"/>
      <c r="D12" s="146"/>
      <c r="E12" s="146"/>
      <c r="F12" s="146"/>
      <c r="G12" s="146"/>
      <c r="H12" s="146"/>
      <c r="I12" s="146"/>
      <c r="J12" s="146"/>
    </row>
    <row r="13" spans="1:10" x14ac:dyDescent="0.25">
      <c r="A13" s="149" t="s">
        <v>477</v>
      </c>
      <c r="B13" s="149"/>
      <c r="C13" s="149"/>
      <c r="D13" s="149"/>
      <c r="E13" s="149"/>
      <c r="F13" s="149"/>
      <c r="G13" s="149"/>
      <c r="H13" s="149"/>
      <c r="I13" s="149"/>
      <c r="J13" s="149"/>
    </row>
  </sheetData>
  <mergeCells count="4">
    <mergeCell ref="A1:J1"/>
    <mergeCell ref="A12:J12"/>
    <mergeCell ref="A13:J13"/>
    <mergeCell ref="A11:J11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4" tint="0.59999389629810485"/>
  </sheetPr>
  <dimension ref="A1:L25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45" customWidth="1"/>
    <col min="2" max="2" width="5.33203125" style="46" bestFit="1" customWidth="1"/>
    <col min="3" max="3" width="5.77734375" style="46" customWidth="1"/>
    <col min="4" max="4" width="7.21875" style="46" bestFit="1" customWidth="1"/>
    <col min="5" max="5" width="5" style="46" bestFit="1" customWidth="1"/>
    <col min="6" max="7" width="8.109375" style="46" bestFit="1" customWidth="1"/>
    <col min="8" max="9" width="5" style="46" bestFit="1" customWidth="1"/>
    <col min="10" max="11" width="8.109375" style="46" bestFit="1" customWidth="1"/>
    <col min="12" max="12" width="5" style="46" bestFit="1" customWidth="1"/>
    <col min="13" max="16384" width="11.44140625" style="46"/>
  </cols>
  <sheetData>
    <row r="1" spans="1:12" ht="18" customHeight="1" x14ac:dyDescent="0.25">
      <c r="A1" s="151" t="s">
        <v>434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  <c r="L1" s="152"/>
    </row>
    <row r="2" spans="1:12" ht="18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8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3.8" thickBot="1" x14ac:dyDescent="0.3">
      <c r="G4" s="49"/>
      <c r="H4" s="49"/>
      <c r="I4" s="153" t="s">
        <v>182</v>
      </c>
      <c r="J4" s="153"/>
      <c r="K4" s="153"/>
      <c r="L4" s="153"/>
    </row>
    <row r="5" spans="1:12" ht="26.4" x14ac:dyDescent="0.25">
      <c r="A5" s="277"/>
      <c r="B5" s="284" t="s">
        <v>0</v>
      </c>
      <c r="C5" s="282" t="s">
        <v>145</v>
      </c>
      <c r="D5" s="282" t="s">
        <v>144</v>
      </c>
      <c r="E5" s="283" t="s">
        <v>128</v>
      </c>
      <c r="F5" s="283"/>
      <c r="G5" s="283"/>
      <c r="H5" s="283"/>
      <c r="I5" s="283" t="s">
        <v>129</v>
      </c>
      <c r="J5" s="283"/>
      <c r="K5" s="283"/>
      <c r="L5" s="283"/>
    </row>
    <row r="6" spans="1:12" ht="52.8" x14ac:dyDescent="0.25">
      <c r="A6" s="278"/>
      <c r="B6" s="285"/>
      <c r="C6" s="279"/>
      <c r="D6" s="279"/>
      <c r="E6" s="280" t="s">
        <v>169</v>
      </c>
      <c r="F6" s="280" t="s">
        <v>170</v>
      </c>
      <c r="G6" s="280" t="s">
        <v>157</v>
      </c>
      <c r="H6" s="280" t="s">
        <v>158</v>
      </c>
      <c r="I6" s="280" t="s">
        <v>169</v>
      </c>
      <c r="J6" s="280" t="s">
        <v>170</v>
      </c>
      <c r="K6" s="280" t="s">
        <v>157</v>
      </c>
      <c r="L6" s="280" t="s">
        <v>158</v>
      </c>
    </row>
    <row r="7" spans="1:12" x14ac:dyDescent="0.25">
      <c r="A7" s="40" t="s">
        <v>3</v>
      </c>
      <c r="B7" s="286">
        <v>6327</v>
      </c>
      <c r="C7" s="39">
        <v>2281</v>
      </c>
      <c r="D7" s="39">
        <v>483</v>
      </c>
      <c r="E7" s="39">
        <v>539</v>
      </c>
      <c r="F7" s="39">
        <v>457</v>
      </c>
      <c r="G7" s="39">
        <v>897</v>
      </c>
      <c r="H7" s="39">
        <v>368</v>
      </c>
      <c r="I7" s="49">
        <v>542</v>
      </c>
      <c r="J7" s="49">
        <v>365</v>
      </c>
      <c r="K7" s="49">
        <v>328</v>
      </c>
      <c r="L7" s="49">
        <v>67</v>
      </c>
    </row>
    <row r="8" spans="1:12" x14ac:dyDescent="0.25">
      <c r="A8" s="40" t="s">
        <v>4</v>
      </c>
      <c r="B8" s="287">
        <v>5602</v>
      </c>
      <c r="C8" s="38">
        <v>1962</v>
      </c>
      <c r="D8" s="38">
        <v>400</v>
      </c>
      <c r="E8" s="38">
        <v>464</v>
      </c>
      <c r="F8" s="38">
        <v>420</v>
      </c>
      <c r="G8" s="38">
        <v>807</v>
      </c>
      <c r="H8" s="38">
        <v>330</v>
      </c>
      <c r="I8" s="49">
        <v>473</v>
      </c>
      <c r="J8" s="49">
        <v>361</v>
      </c>
      <c r="K8" s="49">
        <v>324</v>
      </c>
      <c r="L8" s="49">
        <v>61</v>
      </c>
    </row>
    <row r="9" spans="1:12" x14ac:dyDescent="0.25">
      <c r="A9" s="40" t="s">
        <v>5</v>
      </c>
      <c r="B9" s="287">
        <v>725</v>
      </c>
      <c r="C9" s="38">
        <v>319</v>
      </c>
      <c r="D9" s="38">
        <v>83</v>
      </c>
      <c r="E9" s="38">
        <v>75</v>
      </c>
      <c r="F9" s="38">
        <v>37</v>
      </c>
      <c r="G9" s="38">
        <v>90</v>
      </c>
      <c r="H9" s="38">
        <v>38</v>
      </c>
      <c r="I9" s="49">
        <v>69</v>
      </c>
      <c r="J9" s="49">
        <v>4</v>
      </c>
      <c r="K9" s="49">
        <v>4</v>
      </c>
      <c r="L9" s="49">
        <v>6</v>
      </c>
    </row>
    <row r="10" spans="1:12" x14ac:dyDescent="0.25">
      <c r="A10" s="40" t="s">
        <v>6</v>
      </c>
      <c r="B10" s="286">
        <v>3371</v>
      </c>
      <c r="C10" s="39">
        <v>980</v>
      </c>
      <c r="D10" s="39">
        <v>341</v>
      </c>
      <c r="E10" s="39">
        <v>332</v>
      </c>
      <c r="F10" s="39">
        <v>199</v>
      </c>
      <c r="G10" s="39">
        <v>522</v>
      </c>
      <c r="H10" s="39">
        <v>248</v>
      </c>
      <c r="I10" s="49">
        <v>372</v>
      </c>
      <c r="J10" s="49">
        <v>203</v>
      </c>
      <c r="K10" s="49">
        <v>147</v>
      </c>
      <c r="L10" s="49">
        <v>27</v>
      </c>
    </row>
    <row r="11" spans="1:12" x14ac:dyDescent="0.25">
      <c r="A11" s="40" t="s">
        <v>7</v>
      </c>
      <c r="B11" s="286">
        <v>2956</v>
      </c>
      <c r="C11" s="39">
        <v>1301</v>
      </c>
      <c r="D11" s="39">
        <v>142</v>
      </c>
      <c r="E11" s="39">
        <v>207</v>
      </c>
      <c r="F11" s="39">
        <v>258</v>
      </c>
      <c r="G11" s="39">
        <v>375</v>
      </c>
      <c r="H11" s="39">
        <v>120</v>
      </c>
      <c r="I11" s="49">
        <v>170</v>
      </c>
      <c r="J11" s="49">
        <v>162</v>
      </c>
      <c r="K11" s="49">
        <v>181</v>
      </c>
      <c r="L11" s="49">
        <v>40</v>
      </c>
    </row>
    <row r="12" spans="1:12" x14ac:dyDescent="0.25">
      <c r="A12" s="40" t="s">
        <v>8</v>
      </c>
      <c r="B12" s="286">
        <v>420</v>
      </c>
      <c r="C12" s="39">
        <v>146</v>
      </c>
      <c r="D12" s="39">
        <v>60</v>
      </c>
      <c r="E12" s="39">
        <v>33</v>
      </c>
      <c r="F12" s="39">
        <v>29</v>
      </c>
      <c r="G12" s="39">
        <v>56</v>
      </c>
      <c r="H12" s="39">
        <v>49</v>
      </c>
      <c r="I12" s="49">
        <v>20</v>
      </c>
      <c r="J12" s="49">
        <v>12</v>
      </c>
      <c r="K12" s="49">
        <v>7</v>
      </c>
      <c r="L12" s="49">
        <v>8</v>
      </c>
    </row>
    <row r="13" spans="1:12" x14ac:dyDescent="0.25">
      <c r="A13" s="40" t="s">
        <v>9</v>
      </c>
      <c r="B13" s="286">
        <v>574</v>
      </c>
      <c r="C13" s="39">
        <v>124</v>
      </c>
      <c r="D13" s="39">
        <v>122</v>
      </c>
      <c r="E13" s="39">
        <v>76</v>
      </c>
      <c r="F13" s="39">
        <v>26</v>
      </c>
      <c r="G13" s="39">
        <v>54</v>
      </c>
      <c r="H13" s="39">
        <v>49</v>
      </c>
      <c r="I13" s="49">
        <v>60</v>
      </c>
      <c r="J13" s="49">
        <v>22</v>
      </c>
      <c r="K13" s="49">
        <v>35</v>
      </c>
      <c r="L13" s="49">
        <v>6</v>
      </c>
    </row>
    <row r="14" spans="1:12" x14ac:dyDescent="0.25">
      <c r="A14" s="40" t="s">
        <v>10</v>
      </c>
      <c r="B14" s="286">
        <v>1184</v>
      </c>
      <c r="C14" s="39">
        <v>288</v>
      </c>
      <c r="D14" s="39">
        <v>60</v>
      </c>
      <c r="E14" s="39">
        <v>116</v>
      </c>
      <c r="F14" s="39">
        <v>71</v>
      </c>
      <c r="G14" s="39">
        <v>187</v>
      </c>
      <c r="H14" s="39">
        <v>87</v>
      </c>
      <c r="I14" s="49">
        <v>184</v>
      </c>
      <c r="J14" s="49">
        <v>148</v>
      </c>
      <c r="K14" s="49">
        <v>38</v>
      </c>
      <c r="L14" s="49">
        <v>5</v>
      </c>
    </row>
    <row r="15" spans="1:12" x14ac:dyDescent="0.25">
      <c r="A15" s="40" t="s">
        <v>11</v>
      </c>
      <c r="B15" s="286">
        <v>511</v>
      </c>
      <c r="C15" s="39">
        <v>182</v>
      </c>
      <c r="D15" s="39">
        <v>82</v>
      </c>
      <c r="E15" s="39">
        <v>60</v>
      </c>
      <c r="F15" s="39">
        <v>21</v>
      </c>
      <c r="G15" s="39">
        <v>61</v>
      </c>
      <c r="H15" s="39">
        <v>37</v>
      </c>
      <c r="I15" s="49">
        <v>58</v>
      </c>
      <c r="J15" s="49">
        <v>3</v>
      </c>
      <c r="K15" s="49">
        <v>2</v>
      </c>
      <c r="L15" s="49">
        <v>5</v>
      </c>
    </row>
    <row r="16" spans="1:12" x14ac:dyDescent="0.25">
      <c r="A16" s="40" t="s">
        <v>12</v>
      </c>
      <c r="B16" s="286">
        <v>682</v>
      </c>
      <c r="C16" s="39">
        <v>240</v>
      </c>
      <c r="D16" s="39">
        <v>17</v>
      </c>
      <c r="E16" s="39">
        <v>47</v>
      </c>
      <c r="F16" s="39">
        <v>52</v>
      </c>
      <c r="G16" s="39">
        <v>164</v>
      </c>
      <c r="H16" s="39">
        <v>26</v>
      </c>
      <c r="I16" s="49">
        <v>50</v>
      </c>
      <c r="J16" s="49">
        <v>18</v>
      </c>
      <c r="K16" s="49">
        <v>65</v>
      </c>
      <c r="L16" s="49">
        <v>3</v>
      </c>
    </row>
    <row r="17" spans="1:12" x14ac:dyDescent="0.25">
      <c r="A17" s="40" t="s">
        <v>13</v>
      </c>
      <c r="B17" s="286">
        <v>812</v>
      </c>
      <c r="C17" s="39">
        <v>230</v>
      </c>
      <c r="D17" s="39">
        <v>120</v>
      </c>
      <c r="E17" s="39">
        <v>60</v>
      </c>
      <c r="F17" s="39">
        <v>69</v>
      </c>
      <c r="G17" s="39">
        <v>101</v>
      </c>
      <c r="H17" s="39">
        <v>41</v>
      </c>
      <c r="I17" s="49">
        <v>60</v>
      </c>
      <c r="J17" s="49">
        <v>50</v>
      </c>
      <c r="K17" s="49">
        <v>52</v>
      </c>
      <c r="L17" s="49">
        <v>29</v>
      </c>
    </row>
    <row r="18" spans="1:12" x14ac:dyDescent="0.25">
      <c r="A18" s="40" t="s">
        <v>14</v>
      </c>
      <c r="B18" s="286">
        <v>620</v>
      </c>
      <c r="C18" s="39">
        <v>180</v>
      </c>
      <c r="D18" s="39" t="s">
        <v>171</v>
      </c>
      <c r="E18" s="39">
        <v>30</v>
      </c>
      <c r="F18" s="39">
        <v>79</v>
      </c>
      <c r="G18" s="39">
        <v>115</v>
      </c>
      <c r="H18" s="39">
        <v>8</v>
      </c>
      <c r="I18" s="49">
        <v>24</v>
      </c>
      <c r="J18" s="49">
        <v>84</v>
      </c>
      <c r="K18" s="49">
        <v>97</v>
      </c>
      <c r="L18" s="49">
        <v>3</v>
      </c>
    </row>
    <row r="19" spans="1:12" x14ac:dyDescent="0.25">
      <c r="A19" s="40" t="s">
        <v>15</v>
      </c>
      <c r="B19" s="286">
        <v>507</v>
      </c>
      <c r="C19" s="39">
        <v>317</v>
      </c>
      <c r="D19" s="39">
        <v>7</v>
      </c>
      <c r="E19" s="39">
        <v>34</v>
      </c>
      <c r="F19" s="39">
        <v>35</v>
      </c>
      <c r="G19" s="39">
        <v>49</v>
      </c>
      <c r="H19" s="39">
        <v>30</v>
      </c>
      <c r="I19" s="49">
        <v>23</v>
      </c>
      <c r="J19" s="49">
        <v>7</v>
      </c>
      <c r="K19" s="49">
        <v>2</v>
      </c>
      <c r="L19" s="49">
        <v>3</v>
      </c>
    </row>
    <row r="20" spans="1:12" x14ac:dyDescent="0.25">
      <c r="A20" s="40" t="s">
        <v>16</v>
      </c>
      <c r="B20" s="286">
        <v>640</v>
      </c>
      <c r="C20" s="39">
        <v>377</v>
      </c>
      <c r="D20" s="39">
        <v>14</v>
      </c>
      <c r="E20" s="39">
        <v>54</v>
      </c>
      <c r="F20" s="39">
        <v>47</v>
      </c>
      <c r="G20" s="39">
        <v>64</v>
      </c>
      <c r="H20" s="39">
        <v>38</v>
      </c>
      <c r="I20" s="49">
        <v>32</v>
      </c>
      <c r="J20" s="49">
        <v>6</v>
      </c>
      <c r="K20" s="49">
        <v>5</v>
      </c>
      <c r="L20" s="49">
        <v>3</v>
      </c>
    </row>
    <row r="21" spans="1:12" ht="13.8" thickBot="1" x14ac:dyDescent="0.3">
      <c r="A21" s="288" t="s">
        <v>17</v>
      </c>
      <c r="B21" s="289">
        <v>377</v>
      </c>
      <c r="C21" s="276">
        <v>197</v>
      </c>
      <c r="D21" s="276">
        <v>1</v>
      </c>
      <c r="E21" s="276">
        <v>29</v>
      </c>
      <c r="F21" s="276">
        <v>28</v>
      </c>
      <c r="G21" s="276">
        <v>46</v>
      </c>
      <c r="H21" s="276">
        <v>3</v>
      </c>
      <c r="I21" s="290">
        <v>31</v>
      </c>
      <c r="J21" s="290">
        <v>15</v>
      </c>
      <c r="K21" s="290">
        <v>25</v>
      </c>
      <c r="L21" s="290">
        <v>2</v>
      </c>
    </row>
    <row r="22" spans="1:12" x14ac:dyDescent="0.25">
      <c r="A22" s="202" t="s">
        <v>491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</row>
    <row r="23" spans="1:12" x14ac:dyDescent="0.25">
      <c r="A23" s="149" t="s">
        <v>159</v>
      </c>
      <c r="B23" s="149"/>
      <c r="C23" s="149"/>
      <c r="D23" s="149"/>
      <c r="E23" s="149"/>
      <c r="F23" s="149"/>
      <c r="G23" s="149"/>
      <c r="H23" s="149"/>
      <c r="I23" s="150"/>
      <c r="J23" s="150"/>
      <c r="K23" s="150"/>
      <c r="L23" s="150"/>
    </row>
    <row r="24" spans="1:12" x14ac:dyDescent="0.25">
      <c r="A24" s="149" t="s">
        <v>133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</row>
    <row r="25" spans="1:12" x14ac:dyDescent="0.25">
      <c r="A25" s="149" t="s">
        <v>477</v>
      </c>
      <c r="B25" s="149"/>
      <c r="C25" s="149"/>
      <c r="D25" s="149"/>
      <c r="E25" s="149"/>
      <c r="F25" s="149"/>
      <c r="G25" s="149"/>
      <c r="H25" s="149"/>
      <c r="I25" s="150"/>
      <c r="J25" s="150"/>
      <c r="K25" s="150"/>
      <c r="L25" s="150"/>
    </row>
  </sheetData>
  <mergeCells count="8">
    <mergeCell ref="A25:L25"/>
    <mergeCell ref="A1:L1"/>
    <mergeCell ref="I4:L4"/>
    <mergeCell ref="E5:H5"/>
    <mergeCell ref="I5:L5"/>
    <mergeCell ref="A23:L23"/>
    <mergeCell ref="A24:L24"/>
    <mergeCell ref="A22:L22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4" tint="0.59999389629810485"/>
  </sheetPr>
  <dimension ref="A1:L25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45" customWidth="1"/>
    <col min="2" max="2" width="8.5546875" style="46" bestFit="1" customWidth="1"/>
    <col min="3" max="3" width="5.44140625" style="46" bestFit="1" customWidth="1"/>
    <col min="4" max="4" width="7.21875" style="46" bestFit="1" customWidth="1"/>
    <col min="5" max="5" width="5" style="46" bestFit="1" customWidth="1"/>
    <col min="6" max="7" width="8.109375" style="46" bestFit="1" customWidth="1"/>
    <col min="8" max="9" width="5" style="46" bestFit="1" customWidth="1"/>
    <col min="10" max="11" width="8.109375" style="46" bestFit="1" customWidth="1"/>
    <col min="12" max="12" width="5" style="46" bestFit="1" customWidth="1"/>
    <col min="13" max="16384" width="11.44140625" style="46"/>
  </cols>
  <sheetData>
    <row r="1" spans="1:12" ht="18" customHeight="1" x14ac:dyDescent="0.25">
      <c r="A1" s="151" t="s">
        <v>444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  <c r="L1" s="152"/>
    </row>
    <row r="2" spans="1:12" ht="18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8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3.8" thickBot="1" x14ac:dyDescent="0.3">
      <c r="G4" s="49"/>
      <c r="H4" s="49"/>
      <c r="I4" s="153" t="s">
        <v>183</v>
      </c>
      <c r="J4" s="153"/>
      <c r="K4" s="153"/>
      <c r="L4" s="153"/>
    </row>
    <row r="5" spans="1:12" ht="26.4" x14ac:dyDescent="0.25">
      <c r="A5" s="277"/>
      <c r="B5" s="281" t="s">
        <v>69</v>
      </c>
      <c r="C5" s="282" t="s">
        <v>145</v>
      </c>
      <c r="D5" s="282" t="s">
        <v>144</v>
      </c>
      <c r="E5" s="283" t="s">
        <v>128</v>
      </c>
      <c r="F5" s="283"/>
      <c r="G5" s="283"/>
      <c r="H5" s="283"/>
      <c r="I5" s="283" t="s">
        <v>129</v>
      </c>
      <c r="J5" s="283"/>
      <c r="K5" s="283"/>
      <c r="L5" s="283"/>
    </row>
    <row r="6" spans="1:12" ht="52.8" x14ac:dyDescent="0.25">
      <c r="A6" s="278"/>
      <c r="B6" s="279"/>
      <c r="C6" s="279"/>
      <c r="D6" s="279"/>
      <c r="E6" s="280" t="s">
        <v>169</v>
      </c>
      <c r="F6" s="280" t="s">
        <v>170</v>
      </c>
      <c r="G6" s="280" t="s">
        <v>157</v>
      </c>
      <c r="H6" s="280" t="s">
        <v>158</v>
      </c>
      <c r="I6" s="280" t="s">
        <v>169</v>
      </c>
      <c r="J6" s="280" t="s">
        <v>170</v>
      </c>
      <c r="K6" s="280" t="s">
        <v>157</v>
      </c>
      <c r="L6" s="280" t="s">
        <v>158</v>
      </c>
    </row>
    <row r="7" spans="1:12" x14ac:dyDescent="0.25">
      <c r="A7" s="40" t="s">
        <v>3</v>
      </c>
      <c r="B7" s="39">
        <v>83</v>
      </c>
      <c r="C7" s="39">
        <v>61</v>
      </c>
      <c r="D7" s="39">
        <v>43</v>
      </c>
      <c r="E7" s="39">
        <v>60</v>
      </c>
      <c r="F7" s="39">
        <v>57</v>
      </c>
      <c r="G7" s="39">
        <v>61</v>
      </c>
      <c r="H7" s="39">
        <v>60</v>
      </c>
      <c r="I7" s="49">
        <v>67</v>
      </c>
      <c r="J7" s="49">
        <v>37</v>
      </c>
      <c r="K7" s="49">
        <v>38</v>
      </c>
      <c r="L7" s="49">
        <v>32</v>
      </c>
    </row>
    <row r="8" spans="1:12" x14ac:dyDescent="0.25">
      <c r="A8" s="40" t="s">
        <v>4</v>
      </c>
      <c r="B8" s="38">
        <v>63</v>
      </c>
      <c r="C8" s="38">
        <v>48</v>
      </c>
      <c r="D8" s="38">
        <v>33</v>
      </c>
      <c r="E8" s="38">
        <v>49</v>
      </c>
      <c r="F8" s="38">
        <v>49</v>
      </c>
      <c r="G8" s="38">
        <v>48</v>
      </c>
      <c r="H8" s="38">
        <v>47</v>
      </c>
      <c r="I8" s="49">
        <v>53</v>
      </c>
      <c r="J8" s="49">
        <v>33</v>
      </c>
      <c r="K8" s="49">
        <v>34</v>
      </c>
      <c r="L8" s="49">
        <v>27</v>
      </c>
    </row>
    <row r="9" spans="1:12" x14ac:dyDescent="0.25">
      <c r="A9" s="40" t="s">
        <v>5</v>
      </c>
      <c r="B9" s="38">
        <v>20</v>
      </c>
      <c r="C9" s="38">
        <v>13</v>
      </c>
      <c r="D9" s="38">
        <v>10</v>
      </c>
      <c r="E9" s="38">
        <v>11</v>
      </c>
      <c r="F9" s="38">
        <v>8</v>
      </c>
      <c r="G9" s="38">
        <v>13</v>
      </c>
      <c r="H9" s="38">
        <v>13</v>
      </c>
      <c r="I9" s="49">
        <v>14</v>
      </c>
      <c r="J9" s="49">
        <v>4</v>
      </c>
      <c r="K9" s="49">
        <v>4</v>
      </c>
      <c r="L9" s="49">
        <v>5</v>
      </c>
    </row>
    <row r="10" spans="1:12" x14ac:dyDescent="0.25">
      <c r="A10" s="40" t="s">
        <v>6</v>
      </c>
      <c r="B10" s="39">
        <v>51</v>
      </c>
      <c r="C10" s="39">
        <v>35</v>
      </c>
      <c r="D10" s="39">
        <v>30</v>
      </c>
      <c r="E10" s="39">
        <v>36</v>
      </c>
      <c r="F10" s="39">
        <v>33</v>
      </c>
      <c r="G10" s="39">
        <v>37</v>
      </c>
      <c r="H10" s="39">
        <v>38</v>
      </c>
      <c r="I10" s="49">
        <v>42</v>
      </c>
      <c r="J10" s="49">
        <v>20</v>
      </c>
      <c r="K10" s="49">
        <v>23</v>
      </c>
      <c r="L10" s="49">
        <v>18</v>
      </c>
    </row>
    <row r="11" spans="1:12" x14ac:dyDescent="0.25">
      <c r="A11" s="40" t="s">
        <v>7</v>
      </c>
      <c r="B11" s="39">
        <v>32</v>
      </c>
      <c r="C11" s="39">
        <v>26</v>
      </c>
      <c r="D11" s="39">
        <v>13</v>
      </c>
      <c r="E11" s="39">
        <v>24</v>
      </c>
      <c r="F11" s="39">
        <v>24</v>
      </c>
      <c r="G11" s="39">
        <v>24</v>
      </c>
      <c r="H11" s="39">
        <v>22</v>
      </c>
      <c r="I11" s="49">
        <v>25</v>
      </c>
      <c r="J11" s="49">
        <v>17</v>
      </c>
      <c r="K11" s="49">
        <v>15</v>
      </c>
      <c r="L11" s="49">
        <v>14</v>
      </c>
    </row>
    <row r="12" spans="1:12" x14ac:dyDescent="0.25">
      <c r="A12" s="40" t="s">
        <v>8</v>
      </c>
      <c r="B12" s="39">
        <v>7</v>
      </c>
      <c r="C12" s="39">
        <v>5</v>
      </c>
      <c r="D12" s="39">
        <v>4</v>
      </c>
      <c r="E12" s="39">
        <v>5</v>
      </c>
      <c r="F12" s="39">
        <v>5</v>
      </c>
      <c r="G12" s="39">
        <v>6</v>
      </c>
      <c r="H12" s="39">
        <v>6</v>
      </c>
      <c r="I12" s="49">
        <v>6</v>
      </c>
      <c r="J12" s="49">
        <v>2</v>
      </c>
      <c r="K12" s="49">
        <v>3</v>
      </c>
      <c r="L12" s="49">
        <v>5</v>
      </c>
    </row>
    <row r="13" spans="1:12" x14ac:dyDescent="0.25">
      <c r="A13" s="40" t="s">
        <v>9</v>
      </c>
      <c r="B13" s="39">
        <v>6</v>
      </c>
      <c r="C13" s="39">
        <v>6</v>
      </c>
      <c r="D13" s="39">
        <v>6</v>
      </c>
      <c r="E13" s="39">
        <v>5</v>
      </c>
      <c r="F13" s="39">
        <v>3</v>
      </c>
      <c r="G13" s="39">
        <v>4</v>
      </c>
      <c r="H13" s="39">
        <v>5</v>
      </c>
      <c r="I13" s="49">
        <v>5</v>
      </c>
      <c r="J13" s="49">
        <v>3</v>
      </c>
      <c r="K13" s="49">
        <v>4</v>
      </c>
      <c r="L13" s="49">
        <v>2</v>
      </c>
    </row>
    <row r="14" spans="1:12" x14ac:dyDescent="0.25">
      <c r="A14" s="40" t="s">
        <v>10</v>
      </c>
      <c r="B14" s="39">
        <v>14</v>
      </c>
      <c r="C14" s="39">
        <v>10</v>
      </c>
      <c r="D14" s="39">
        <v>7</v>
      </c>
      <c r="E14" s="39">
        <v>12</v>
      </c>
      <c r="F14" s="39">
        <v>11</v>
      </c>
      <c r="G14" s="39">
        <v>9</v>
      </c>
      <c r="H14" s="39">
        <v>11</v>
      </c>
      <c r="I14" s="49">
        <v>13</v>
      </c>
      <c r="J14" s="49">
        <v>6</v>
      </c>
      <c r="K14" s="49">
        <v>7</v>
      </c>
      <c r="L14" s="49">
        <v>5</v>
      </c>
    </row>
    <row r="15" spans="1:12" x14ac:dyDescent="0.25">
      <c r="A15" s="40" t="s">
        <v>11</v>
      </c>
      <c r="B15" s="39">
        <v>16</v>
      </c>
      <c r="C15" s="39">
        <v>10</v>
      </c>
      <c r="D15" s="39">
        <v>9</v>
      </c>
      <c r="E15" s="39">
        <v>10</v>
      </c>
      <c r="F15" s="39">
        <v>7</v>
      </c>
      <c r="G15" s="39">
        <v>11</v>
      </c>
      <c r="H15" s="39">
        <v>12</v>
      </c>
      <c r="I15" s="49">
        <v>13</v>
      </c>
      <c r="J15" s="49">
        <v>3</v>
      </c>
      <c r="K15" s="49">
        <v>2</v>
      </c>
      <c r="L15" s="49">
        <v>4</v>
      </c>
    </row>
    <row r="16" spans="1:12" x14ac:dyDescent="0.25">
      <c r="A16" s="40" t="s">
        <v>12</v>
      </c>
      <c r="B16" s="39">
        <v>8</v>
      </c>
      <c r="C16" s="39">
        <v>4</v>
      </c>
      <c r="D16" s="39">
        <v>4</v>
      </c>
      <c r="E16" s="39">
        <v>4</v>
      </c>
      <c r="F16" s="39">
        <v>7</v>
      </c>
      <c r="G16" s="39">
        <v>7</v>
      </c>
      <c r="H16" s="39">
        <v>4</v>
      </c>
      <c r="I16" s="49">
        <v>5</v>
      </c>
      <c r="J16" s="49">
        <v>6</v>
      </c>
      <c r="K16" s="49">
        <v>7</v>
      </c>
      <c r="L16" s="49">
        <v>2</v>
      </c>
    </row>
    <row r="17" spans="1:12" x14ac:dyDescent="0.25">
      <c r="A17" s="40" t="s">
        <v>13</v>
      </c>
      <c r="B17" s="39">
        <v>10</v>
      </c>
      <c r="C17" s="39">
        <v>6</v>
      </c>
      <c r="D17" s="39">
        <v>7</v>
      </c>
      <c r="E17" s="39">
        <v>7</v>
      </c>
      <c r="F17" s="39">
        <v>7</v>
      </c>
      <c r="G17" s="39">
        <v>8</v>
      </c>
      <c r="H17" s="39">
        <v>8</v>
      </c>
      <c r="I17" s="49">
        <v>7</v>
      </c>
      <c r="J17" s="49">
        <v>5</v>
      </c>
      <c r="K17" s="49">
        <v>5</v>
      </c>
      <c r="L17" s="49">
        <v>5</v>
      </c>
    </row>
    <row r="18" spans="1:12" x14ac:dyDescent="0.25">
      <c r="A18" s="40" t="s">
        <v>14</v>
      </c>
      <c r="B18" s="39">
        <v>5</v>
      </c>
      <c r="C18" s="39">
        <v>5</v>
      </c>
      <c r="D18" s="39" t="s">
        <v>171</v>
      </c>
      <c r="E18" s="39">
        <v>5</v>
      </c>
      <c r="F18" s="39">
        <v>5</v>
      </c>
      <c r="G18" s="39">
        <v>5</v>
      </c>
      <c r="H18" s="39">
        <v>4</v>
      </c>
      <c r="I18" s="49">
        <v>5</v>
      </c>
      <c r="J18" s="49">
        <v>4</v>
      </c>
      <c r="K18" s="49">
        <v>3</v>
      </c>
      <c r="L18" s="49">
        <v>3</v>
      </c>
    </row>
    <row r="19" spans="1:12" x14ac:dyDescent="0.25">
      <c r="A19" s="40" t="s">
        <v>15</v>
      </c>
      <c r="B19" s="39">
        <v>6</v>
      </c>
      <c r="C19" s="39">
        <v>5</v>
      </c>
      <c r="D19" s="39">
        <v>2</v>
      </c>
      <c r="E19" s="39">
        <v>4</v>
      </c>
      <c r="F19" s="39">
        <v>5</v>
      </c>
      <c r="G19" s="39">
        <v>3</v>
      </c>
      <c r="H19" s="39">
        <v>3</v>
      </c>
      <c r="I19" s="49">
        <v>5</v>
      </c>
      <c r="J19" s="49">
        <v>4</v>
      </c>
      <c r="K19" s="49">
        <v>2</v>
      </c>
      <c r="L19" s="49">
        <v>2</v>
      </c>
    </row>
    <row r="20" spans="1:12" x14ac:dyDescent="0.25">
      <c r="A20" s="40" t="s">
        <v>16</v>
      </c>
      <c r="B20" s="39">
        <v>6</v>
      </c>
      <c r="C20" s="39">
        <v>6</v>
      </c>
      <c r="D20" s="39">
        <v>3</v>
      </c>
      <c r="E20" s="39">
        <v>6</v>
      </c>
      <c r="F20" s="39">
        <v>5</v>
      </c>
      <c r="G20" s="39">
        <v>5</v>
      </c>
      <c r="H20" s="39">
        <v>5</v>
      </c>
      <c r="I20" s="49">
        <v>6</v>
      </c>
      <c r="J20" s="49">
        <v>2</v>
      </c>
      <c r="K20" s="49">
        <v>2</v>
      </c>
      <c r="L20" s="49">
        <v>2</v>
      </c>
    </row>
    <row r="21" spans="1:12" ht="13.8" thickBot="1" x14ac:dyDescent="0.3">
      <c r="A21" s="288" t="s">
        <v>17</v>
      </c>
      <c r="B21" s="276">
        <v>5</v>
      </c>
      <c r="C21" s="276">
        <v>4</v>
      </c>
      <c r="D21" s="276">
        <v>1</v>
      </c>
      <c r="E21" s="276">
        <v>2</v>
      </c>
      <c r="F21" s="276">
        <v>2</v>
      </c>
      <c r="G21" s="276">
        <v>3</v>
      </c>
      <c r="H21" s="276">
        <v>2</v>
      </c>
      <c r="I21" s="290">
        <v>2</v>
      </c>
      <c r="J21" s="290">
        <v>2</v>
      </c>
      <c r="K21" s="290">
        <v>3</v>
      </c>
      <c r="L21" s="290">
        <v>2</v>
      </c>
    </row>
    <row r="22" spans="1:12" x14ac:dyDescent="0.25">
      <c r="A22" s="202" t="s">
        <v>491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</row>
    <row r="23" spans="1:12" x14ac:dyDescent="0.25">
      <c r="A23" s="149" t="s">
        <v>159</v>
      </c>
      <c r="B23" s="149"/>
      <c r="C23" s="149"/>
      <c r="D23" s="149"/>
      <c r="E23" s="149"/>
      <c r="F23" s="149"/>
      <c r="G23" s="149"/>
      <c r="H23" s="149"/>
      <c r="I23" s="150"/>
      <c r="J23" s="150"/>
      <c r="K23" s="150"/>
      <c r="L23" s="150"/>
    </row>
    <row r="24" spans="1:12" x14ac:dyDescent="0.25">
      <c r="A24" s="149" t="s">
        <v>133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</row>
    <row r="25" spans="1:12" x14ac:dyDescent="0.25">
      <c r="A25" s="149" t="s">
        <v>477</v>
      </c>
      <c r="B25" s="149"/>
      <c r="C25" s="149"/>
      <c r="D25" s="149"/>
      <c r="E25" s="149"/>
      <c r="F25" s="149"/>
      <c r="G25" s="149"/>
      <c r="H25" s="149"/>
      <c r="I25" s="150"/>
      <c r="J25" s="150"/>
      <c r="K25" s="150"/>
      <c r="L25" s="150"/>
    </row>
  </sheetData>
  <mergeCells count="8">
    <mergeCell ref="A25:L25"/>
    <mergeCell ref="A1:L1"/>
    <mergeCell ref="I4:L4"/>
    <mergeCell ref="E5:H5"/>
    <mergeCell ref="I5:L5"/>
    <mergeCell ref="A23:L23"/>
    <mergeCell ref="A24:L24"/>
    <mergeCell ref="A22:L22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4" tint="0.59999389629810485"/>
  </sheetPr>
  <dimension ref="A1:N14"/>
  <sheetViews>
    <sheetView zoomScaleNormal="100" workbookViewId="0">
      <selection sqref="A1:J1"/>
    </sheetView>
  </sheetViews>
  <sheetFormatPr baseColWidth="10" defaultColWidth="11.44140625" defaultRowHeight="13.2" x14ac:dyDescent="0.25"/>
  <cols>
    <col min="1" max="1" width="14.5546875" style="32" customWidth="1"/>
    <col min="2" max="2" width="5.33203125" style="31" bestFit="1" customWidth="1"/>
    <col min="3" max="9" width="7.88671875" style="31" customWidth="1"/>
    <col min="10" max="10" width="12.6640625" style="31" bestFit="1" customWidth="1"/>
    <col min="11" max="16384" width="11.44140625" style="31"/>
  </cols>
  <sheetData>
    <row r="1" spans="1:14" ht="18" customHeight="1" x14ac:dyDescent="0.25">
      <c r="A1" s="145" t="s">
        <v>436</v>
      </c>
      <c r="B1" s="145"/>
      <c r="C1" s="145"/>
      <c r="D1" s="145"/>
      <c r="E1" s="145"/>
      <c r="F1" s="145"/>
      <c r="G1" s="145"/>
      <c r="H1" s="145"/>
      <c r="I1" s="145"/>
      <c r="J1" s="145"/>
      <c r="K1" s="47"/>
      <c r="L1" s="47"/>
      <c r="M1" s="47"/>
      <c r="N1" s="47"/>
    </row>
    <row r="2" spans="1:14" ht="18" customHeight="1" x14ac:dyDescent="0.25">
      <c r="A2" s="30"/>
      <c r="B2" s="30"/>
      <c r="C2" s="118"/>
      <c r="D2" s="118"/>
      <c r="E2" s="118"/>
      <c r="F2" s="118"/>
      <c r="G2" s="30"/>
      <c r="H2" s="30"/>
      <c r="I2" s="30"/>
      <c r="J2" s="30"/>
    </row>
    <row r="3" spans="1:14" ht="18" customHeight="1" x14ac:dyDescent="0.25">
      <c r="A3" s="30"/>
      <c r="B3" s="30"/>
      <c r="C3" s="118"/>
      <c r="D3" s="118"/>
      <c r="E3" s="118"/>
      <c r="F3" s="118"/>
      <c r="G3" s="30"/>
      <c r="H3" s="30"/>
      <c r="I3" s="30"/>
      <c r="J3" s="30"/>
    </row>
    <row r="4" spans="1:14" ht="13.8" thickBot="1" x14ac:dyDescent="0.3">
      <c r="I4" s="33"/>
      <c r="J4" s="33" t="s">
        <v>478</v>
      </c>
    </row>
    <row r="5" spans="1:14" x14ac:dyDescent="0.25">
      <c r="A5" s="291"/>
      <c r="B5" s="295" t="s">
        <v>0</v>
      </c>
      <c r="C5" s="294" t="s">
        <v>469</v>
      </c>
      <c r="D5" s="294"/>
      <c r="E5" s="294"/>
      <c r="F5" s="294"/>
      <c r="G5" s="294" t="s">
        <v>470</v>
      </c>
      <c r="H5" s="294"/>
      <c r="I5" s="294"/>
      <c r="J5" s="294"/>
    </row>
    <row r="6" spans="1:14" s="34" customFormat="1" ht="105.6" x14ac:dyDescent="0.25">
      <c r="A6" s="292"/>
      <c r="B6" s="296"/>
      <c r="C6" s="293" t="s">
        <v>471</v>
      </c>
      <c r="D6" s="293" t="s">
        <v>474</v>
      </c>
      <c r="E6" s="293" t="s">
        <v>472</v>
      </c>
      <c r="F6" s="293" t="s">
        <v>473</v>
      </c>
      <c r="G6" s="293" t="s">
        <v>471</v>
      </c>
      <c r="H6" s="293" t="s">
        <v>474</v>
      </c>
      <c r="I6" s="280" t="s">
        <v>472</v>
      </c>
      <c r="J6" s="293" t="s">
        <v>473</v>
      </c>
    </row>
    <row r="7" spans="1:14" x14ac:dyDescent="0.25">
      <c r="A7" s="35" t="s">
        <v>3</v>
      </c>
      <c r="B7" s="286">
        <v>455</v>
      </c>
      <c r="C7" s="36">
        <v>5</v>
      </c>
      <c r="D7" s="36">
        <v>20</v>
      </c>
      <c r="E7" s="36">
        <v>26</v>
      </c>
      <c r="F7" s="36">
        <v>172</v>
      </c>
      <c r="G7" s="36">
        <v>2</v>
      </c>
      <c r="H7" s="36">
        <v>12</v>
      </c>
      <c r="I7" s="36">
        <v>16</v>
      </c>
      <c r="J7" s="33">
        <v>202</v>
      </c>
    </row>
    <row r="8" spans="1:14" x14ac:dyDescent="0.25">
      <c r="A8" s="35" t="s">
        <v>4</v>
      </c>
      <c r="B8" s="297">
        <v>404</v>
      </c>
      <c r="C8" s="42" t="s">
        <v>171</v>
      </c>
      <c r="D8" s="42">
        <v>15</v>
      </c>
      <c r="E8" s="42">
        <v>21</v>
      </c>
      <c r="F8" s="42">
        <v>145</v>
      </c>
      <c r="G8" s="42">
        <v>2</v>
      </c>
      <c r="H8" s="42">
        <v>12</v>
      </c>
      <c r="I8" s="42">
        <v>16</v>
      </c>
      <c r="J8" s="33">
        <v>193</v>
      </c>
    </row>
    <row r="9" spans="1:14" x14ac:dyDescent="0.25">
      <c r="A9" s="35" t="s">
        <v>5</v>
      </c>
      <c r="B9" s="297">
        <v>51</v>
      </c>
      <c r="C9" s="42">
        <v>5</v>
      </c>
      <c r="D9" s="42">
        <v>5</v>
      </c>
      <c r="E9" s="42">
        <v>5</v>
      </c>
      <c r="F9" s="42">
        <v>27</v>
      </c>
      <c r="G9" s="42" t="s">
        <v>171</v>
      </c>
      <c r="H9" s="42" t="s">
        <v>171</v>
      </c>
      <c r="I9" s="42" t="s">
        <v>171</v>
      </c>
      <c r="J9" s="33">
        <v>9</v>
      </c>
    </row>
    <row r="10" spans="1:14" x14ac:dyDescent="0.25">
      <c r="A10" s="35" t="s">
        <v>6</v>
      </c>
      <c r="B10" s="286">
        <v>335</v>
      </c>
      <c r="C10" s="36">
        <v>5</v>
      </c>
      <c r="D10" s="36">
        <v>14</v>
      </c>
      <c r="E10" s="36">
        <v>19</v>
      </c>
      <c r="F10" s="36">
        <v>123</v>
      </c>
      <c r="G10" s="36" t="s">
        <v>171</v>
      </c>
      <c r="H10" s="36">
        <v>5</v>
      </c>
      <c r="I10" s="36">
        <v>9</v>
      </c>
      <c r="J10" s="33">
        <v>160</v>
      </c>
    </row>
    <row r="11" spans="1:14" ht="13.8" thickBot="1" x14ac:dyDescent="0.3">
      <c r="A11" s="274" t="s">
        <v>7</v>
      </c>
      <c r="B11" s="289">
        <v>120</v>
      </c>
      <c r="C11" s="275" t="s">
        <v>171</v>
      </c>
      <c r="D11" s="275">
        <v>6</v>
      </c>
      <c r="E11" s="275">
        <v>7</v>
      </c>
      <c r="F11" s="275">
        <v>49</v>
      </c>
      <c r="G11" s="275">
        <v>2</v>
      </c>
      <c r="H11" s="275">
        <v>7</v>
      </c>
      <c r="I11" s="275">
        <v>7</v>
      </c>
      <c r="J11" s="298">
        <v>42</v>
      </c>
    </row>
    <row r="12" spans="1:14" x14ac:dyDescent="0.25">
      <c r="A12" s="202" t="s">
        <v>491</v>
      </c>
      <c r="B12" s="202"/>
      <c r="C12" s="202"/>
      <c r="D12" s="202"/>
      <c r="E12" s="202"/>
      <c r="F12" s="202"/>
      <c r="G12" s="202"/>
      <c r="H12" s="202"/>
      <c r="I12" s="202"/>
      <c r="J12" s="202"/>
    </row>
    <row r="13" spans="1:14" x14ac:dyDescent="0.25">
      <c r="A13" s="146" t="s">
        <v>109</v>
      </c>
      <c r="B13" s="146"/>
      <c r="C13" s="146"/>
      <c r="D13" s="146"/>
      <c r="E13" s="146"/>
      <c r="F13" s="146"/>
      <c r="G13" s="146"/>
      <c r="H13" s="146"/>
      <c r="I13" s="146"/>
      <c r="J13" s="146"/>
    </row>
    <row r="14" spans="1:14" s="34" customFormat="1" x14ac:dyDescent="0.25">
      <c r="A14" s="147" t="s">
        <v>477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17"/>
    </row>
  </sheetData>
  <mergeCells count="6">
    <mergeCell ref="A1:J1"/>
    <mergeCell ref="A13:J13"/>
    <mergeCell ref="C5:F5"/>
    <mergeCell ref="G5:J5"/>
    <mergeCell ref="A14:J14"/>
    <mergeCell ref="A12:J12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4" tint="0.59999389629810485"/>
  </sheetPr>
  <dimension ref="A1:J14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32" customWidth="1"/>
    <col min="2" max="2" width="5.33203125" style="31" bestFit="1" customWidth="1"/>
    <col min="3" max="3" width="11.6640625" style="31" bestFit="1" customWidth="1"/>
    <col min="4" max="4" width="18.6640625" style="31" bestFit="1" customWidth="1"/>
    <col min="5" max="5" width="11" style="31" bestFit="1" customWidth="1"/>
    <col min="6" max="16384" width="11.44140625" style="31"/>
  </cols>
  <sheetData>
    <row r="1" spans="1:10" ht="18" customHeight="1" x14ac:dyDescent="0.25">
      <c r="A1" s="145" t="s">
        <v>437</v>
      </c>
      <c r="B1" s="145"/>
      <c r="C1" s="145"/>
      <c r="D1" s="145"/>
      <c r="E1" s="145"/>
      <c r="F1" s="47"/>
      <c r="G1" s="47"/>
      <c r="H1" s="47"/>
      <c r="I1" s="47"/>
      <c r="J1" s="47"/>
    </row>
    <row r="2" spans="1:10" ht="18" customHeight="1" x14ac:dyDescent="0.25">
      <c r="A2" s="30"/>
      <c r="B2" s="30"/>
      <c r="C2" s="30"/>
      <c r="D2" s="30"/>
      <c r="E2" s="30"/>
    </row>
    <row r="3" spans="1:10" ht="18" customHeight="1" x14ac:dyDescent="0.25">
      <c r="A3" s="30"/>
      <c r="B3" s="30"/>
      <c r="C3" s="30"/>
      <c r="D3" s="30"/>
      <c r="E3" s="30"/>
    </row>
    <row r="4" spans="1:10" ht="13.8" thickBot="1" x14ac:dyDescent="0.3">
      <c r="E4" s="33" t="s">
        <v>184</v>
      </c>
    </row>
    <row r="5" spans="1:10" ht="39.6" x14ac:dyDescent="0.25">
      <c r="A5" s="299"/>
      <c r="B5" s="302" t="s">
        <v>0</v>
      </c>
      <c r="C5" s="301" t="s">
        <v>146</v>
      </c>
      <c r="D5" s="301" t="s">
        <v>147</v>
      </c>
      <c r="E5" s="301" t="s">
        <v>148</v>
      </c>
    </row>
    <row r="6" spans="1:10" x14ac:dyDescent="0.25">
      <c r="A6" s="35" t="s">
        <v>3</v>
      </c>
      <c r="B6" s="286">
        <v>3829</v>
      </c>
      <c r="C6" s="36">
        <v>1769</v>
      </c>
      <c r="D6" s="36">
        <v>1992</v>
      </c>
      <c r="E6" s="36">
        <v>68</v>
      </c>
    </row>
    <row r="7" spans="1:10" x14ac:dyDescent="0.25">
      <c r="A7" s="35" t="s">
        <v>4</v>
      </c>
      <c r="B7" s="287">
        <v>3398</v>
      </c>
      <c r="C7" s="37">
        <v>1641</v>
      </c>
      <c r="D7" s="37">
        <v>1704</v>
      </c>
      <c r="E7" s="37">
        <v>53</v>
      </c>
    </row>
    <row r="8" spans="1:10" x14ac:dyDescent="0.25">
      <c r="A8" s="35" t="s">
        <v>5</v>
      </c>
      <c r="B8" s="287">
        <v>431</v>
      </c>
      <c r="C8" s="37">
        <v>128</v>
      </c>
      <c r="D8" s="37">
        <v>288</v>
      </c>
      <c r="E8" s="37">
        <v>15</v>
      </c>
    </row>
    <row r="9" spans="1:10" x14ac:dyDescent="0.25">
      <c r="A9" s="35" t="s">
        <v>6</v>
      </c>
      <c r="B9" s="286">
        <v>2959</v>
      </c>
      <c r="C9" s="36">
        <v>1423</v>
      </c>
      <c r="D9" s="36">
        <v>1487</v>
      </c>
      <c r="E9" s="36">
        <v>49</v>
      </c>
    </row>
    <row r="10" spans="1:10" ht="13.8" thickBot="1" x14ac:dyDescent="0.3">
      <c r="A10" s="274" t="s">
        <v>7</v>
      </c>
      <c r="B10" s="289">
        <v>870</v>
      </c>
      <c r="C10" s="275">
        <v>346</v>
      </c>
      <c r="D10" s="275">
        <v>505</v>
      </c>
      <c r="E10" s="275">
        <v>19</v>
      </c>
    </row>
    <row r="11" spans="1:10" x14ac:dyDescent="0.25">
      <c r="A11" s="202" t="s">
        <v>491</v>
      </c>
      <c r="B11" s="202"/>
      <c r="C11" s="202"/>
      <c r="D11" s="202"/>
      <c r="E11" s="202"/>
    </row>
    <row r="12" spans="1:10" x14ac:dyDescent="0.25">
      <c r="A12" s="146" t="s">
        <v>159</v>
      </c>
      <c r="B12" s="146"/>
      <c r="C12" s="146"/>
      <c r="D12" s="146"/>
      <c r="E12" s="146"/>
    </row>
    <row r="13" spans="1:10" x14ac:dyDescent="0.25">
      <c r="A13" s="146" t="s">
        <v>160</v>
      </c>
      <c r="B13" s="146"/>
      <c r="C13" s="146"/>
      <c r="D13" s="146"/>
      <c r="E13" s="146"/>
    </row>
    <row r="14" spans="1:10" ht="25.5" customHeight="1" x14ac:dyDescent="0.25">
      <c r="A14" s="147" t="s">
        <v>477</v>
      </c>
      <c r="B14" s="147"/>
      <c r="C14" s="147"/>
      <c r="D14" s="147"/>
      <c r="E14" s="147"/>
    </row>
  </sheetData>
  <mergeCells count="5">
    <mergeCell ref="A1:E1"/>
    <mergeCell ref="A12:E12"/>
    <mergeCell ref="A13:E13"/>
    <mergeCell ref="A14:E14"/>
    <mergeCell ref="A11:E11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4" tint="0.59999389629810485"/>
  </sheetPr>
  <dimension ref="A1:J13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32" customWidth="1"/>
    <col min="2" max="2" width="5.33203125" style="31" bestFit="1" customWidth="1"/>
    <col min="3" max="3" width="11.6640625" style="31" bestFit="1" customWidth="1"/>
    <col min="4" max="4" width="9.33203125" style="31" bestFit="1" customWidth="1"/>
    <col min="5" max="5" width="18.44140625" style="31" bestFit="1" customWidth="1"/>
    <col min="6" max="6" width="11.44140625" style="31" bestFit="1" customWidth="1"/>
    <col min="7" max="16384" width="11.44140625" style="31"/>
  </cols>
  <sheetData>
    <row r="1" spans="1:10" ht="18" customHeight="1" x14ac:dyDescent="0.25">
      <c r="A1" s="145" t="s">
        <v>438</v>
      </c>
      <c r="B1" s="145"/>
      <c r="C1" s="145"/>
      <c r="D1" s="145"/>
      <c r="E1" s="145"/>
      <c r="F1" s="145"/>
      <c r="G1" s="47"/>
      <c r="H1" s="47"/>
      <c r="I1" s="47"/>
      <c r="J1" s="47"/>
    </row>
    <row r="2" spans="1:10" ht="18" customHeight="1" x14ac:dyDescent="0.25">
      <c r="A2" s="30"/>
      <c r="B2" s="30"/>
      <c r="C2" s="30"/>
      <c r="D2" s="30"/>
      <c r="E2" s="30"/>
      <c r="F2" s="30"/>
    </row>
    <row r="3" spans="1:10" ht="18" customHeight="1" x14ac:dyDescent="0.25">
      <c r="A3" s="30"/>
      <c r="B3" s="30"/>
      <c r="C3" s="30"/>
      <c r="D3" s="30"/>
      <c r="E3" s="30"/>
      <c r="F3" s="30"/>
    </row>
    <row r="4" spans="1:10" ht="13.8" thickBot="1" x14ac:dyDescent="0.3">
      <c r="F4" s="33" t="s">
        <v>185</v>
      </c>
    </row>
    <row r="5" spans="1:10" ht="39.6" x14ac:dyDescent="0.25">
      <c r="A5" s="303"/>
      <c r="B5" s="302" t="s">
        <v>0</v>
      </c>
      <c r="C5" s="273" t="s">
        <v>149</v>
      </c>
      <c r="D5" s="273" t="s">
        <v>150</v>
      </c>
      <c r="E5" s="273" t="s">
        <v>151</v>
      </c>
      <c r="F5" s="273" t="s">
        <v>152</v>
      </c>
    </row>
    <row r="6" spans="1:10" x14ac:dyDescent="0.25">
      <c r="A6" s="35" t="s">
        <v>3</v>
      </c>
      <c r="B6" s="286">
        <v>494</v>
      </c>
      <c r="C6" s="36">
        <v>175</v>
      </c>
      <c r="D6" s="36">
        <v>125</v>
      </c>
      <c r="E6" s="36">
        <v>172</v>
      </c>
      <c r="F6" s="43">
        <v>22</v>
      </c>
    </row>
    <row r="7" spans="1:10" x14ac:dyDescent="0.25">
      <c r="A7" s="35" t="s">
        <v>4</v>
      </c>
      <c r="B7" s="287">
        <v>381</v>
      </c>
      <c r="C7" s="37">
        <v>133</v>
      </c>
      <c r="D7" s="37">
        <v>87</v>
      </c>
      <c r="E7" s="37">
        <v>142</v>
      </c>
      <c r="F7" s="37">
        <v>19</v>
      </c>
    </row>
    <row r="8" spans="1:10" x14ac:dyDescent="0.25">
      <c r="A8" s="35" t="s">
        <v>5</v>
      </c>
      <c r="B8" s="287">
        <v>113</v>
      </c>
      <c r="C8" s="37">
        <v>42</v>
      </c>
      <c r="D8" s="37">
        <v>38</v>
      </c>
      <c r="E8" s="37">
        <v>30</v>
      </c>
      <c r="F8" s="37">
        <v>3</v>
      </c>
    </row>
    <row r="9" spans="1:10" x14ac:dyDescent="0.25">
      <c r="A9" s="35" t="s">
        <v>6</v>
      </c>
      <c r="B9" s="286">
        <v>424</v>
      </c>
      <c r="C9" s="36">
        <v>145</v>
      </c>
      <c r="D9" s="36">
        <v>122</v>
      </c>
      <c r="E9" s="36">
        <v>137</v>
      </c>
      <c r="F9" s="43">
        <v>20</v>
      </c>
    </row>
    <row r="10" spans="1:10" ht="13.8" thickBot="1" x14ac:dyDescent="0.3">
      <c r="A10" s="274" t="s">
        <v>7</v>
      </c>
      <c r="B10" s="289">
        <v>70</v>
      </c>
      <c r="C10" s="275">
        <v>30</v>
      </c>
      <c r="D10" s="275">
        <v>3</v>
      </c>
      <c r="E10" s="275">
        <v>35</v>
      </c>
      <c r="F10" s="304">
        <v>2</v>
      </c>
    </row>
    <row r="11" spans="1:10" x14ac:dyDescent="0.25">
      <c r="A11" s="202" t="s">
        <v>491</v>
      </c>
      <c r="B11" s="202"/>
      <c r="C11" s="202"/>
      <c r="D11" s="202"/>
      <c r="E11" s="202"/>
      <c r="F11" s="202"/>
    </row>
    <row r="12" spans="1:10" x14ac:dyDescent="0.25">
      <c r="A12" s="146" t="s">
        <v>109</v>
      </c>
      <c r="B12" s="146"/>
      <c r="C12" s="146"/>
      <c r="D12" s="146"/>
      <c r="E12" s="146"/>
      <c r="F12" s="146"/>
    </row>
    <row r="13" spans="1:10" ht="25.5" customHeight="1" x14ac:dyDescent="0.25">
      <c r="A13" s="147" t="s">
        <v>477</v>
      </c>
      <c r="B13" s="147"/>
      <c r="C13" s="147"/>
      <c r="D13" s="147"/>
      <c r="E13" s="147"/>
      <c r="F13" s="147"/>
    </row>
  </sheetData>
  <mergeCells count="4">
    <mergeCell ref="A1:F1"/>
    <mergeCell ref="A12:F12"/>
    <mergeCell ref="A13:F13"/>
    <mergeCell ref="A11:F11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4" tint="0.59999389629810485"/>
  </sheetPr>
  <dimension ref="A1:J13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32" customWidth="1"/>
    <col min="2" max="2" width="5.33203125" style="31" bestFit="1" customWidth="1"/>
    <col min="3" max="3" width="6.33203125" style="31" bestFit="1" customWidth="1"/>
    <col min="4" max="4" width="13.77734375" style="31" bestFit="1" customWidth="1"/>
    <col min="5" max="5" width="11.109375" style="31" bestFit="1" customWidth="1"/>
    <col min="6" max="6" width="11" style="31" bestFit="1" customWidth="1"/>
    <col min="7" max="16384" width="11.44140625" style="31"/>
  </cols>
  <sheetData>
    <row r="1" spans="1:10" ht="18" customHeight="1" x14ac:dyDescent="0.25">
      <c r="A1" s="145" t="s">
        <v>439</v>
      </c>
      <c r="B1" s="145"/>
      <c r="C1" s="145"/>
      <c r="D1" s="145"/>
      <c r="E1" s="145"/>
      <c r="F1" s="145"/>
      <c r="G1" s="47"/>
      <c r="H1" s="47"/>
      <c r="I1" s="47"/>
      <c r="J1" s="47"/>
    </row>
    <row r="2" spans="1:10" ht="18" customHeight="1" x14ac:dyDescent="0.25">
      <c r="A2" s="30"/>
      <c r="B2" s="30"/>
      <c r="C2" s="30"/>
      <c r="D2" s="30"/>
      <c r="E2" s="30"/>
      <c r="F2" s="30"/>
    </row>
    <row r="3" spans="1:10" ht="18" customHeight="1" x14ac:dyDescent="0.25">
      <c r="A3" s="30"/>
      <c r="B3" s="30"/>
      <c r="C3" s="30"/>
      <c r="D3" s="30"/>
      <c r="E3" s="30"/>
      <c r="F3" s="30"/>
    </row>
    <row r="4" spans="1:10" ht="13.8" thickBot="1" x14ac:dyDescent="0.3">
      <c r="F4" s="33" t="s">
        <v>186</v>
      </c>
    </row>
    <row r="5" spans="1:10" ht="26.4" x14ac:dyDescent="0.25">
      <c r="A5" s="303"/>
      <c r="B5" s="302" t="s">
        <v>0</v>
      </c>
      <c r="C5" s="300" t="s">
        <v>75</v>
      </c>
      <c r="D5" s="301" t="s">
        <v>153</v>
      </c>
      <c r="E5" s="300" t="s">
        <v>76</v>
      </c>
      <c r="F5" s="300" t="s">
        <v>77</v>
      </c>
    </row>
    <row r="6" spans="1:10" x14ac:dyDescent="0.25">
      <c r="A6" s="35" t="s">
        <v>3</v>
      </c>
      <c r="B6" s="286">
        <v>1465</v>
      </c>
      <c r="C6" s="36">
        <v>468</v>
      </c>
      <c r="D6" s="36">
        <v>901</v>
      </c>
      <c r="E6" s="36">
        <v>93</v>
      </c>
      <c r="F6" s="36">
        <v>3</v>
      </c>
    </row>
    <row r="7" spans="1:10" x14ac:dyDescent="0.25">
      <c r="A7" s="35" t="s">
        <v>4</v>
      </c>
      <c r="B7" s="287">
        <v>1465</v>
      </c>
      <c r="C7" s="37">
        <v>468</v>
      </c>
      <c r="D7" s="37">
        <v>901</v>
      </c>
      <c r="E7" s="37">
        <v>93</v>
      </c>
      <c r="F7" s="37">
        <v>3</v>
      </c>
    </row>
    <row r="8" spans="1:10" x14ac:dyDescent="0.25">
      <c r="A8" s="35" t="s">
        <v>5</v>
      </c>
      <c r="B8" s="287" t="s">
        <v>171</v>
      </c>
      <c r="C8" s="38" t="s">
        <v>171</v>
      </c>
      <c r="D8" s="38" t="s">
        <v>171</v>
      </c>
      <c r="E8" s="38" t="s">
        <v>171</v>
      </c>
      <c r="F8" s="38" t="s">
        <v>171</v>
      </c>
    </row>
    <row r="9" spans="1:10" x14ac:dyDescent="0.25">
      <c r="A9" s="35" t="s">
        <v>6</v>
      </c>
      <c r="B9" s="286">
        <v>1463</v>
      </c>
      <c r="C9" s="36">
        <v>468</v>
      </c>
      <c r="D9" s="36">
        <v>901</v>
      </c>
      <c r="E9" s="36">
        <v>91</v>
      </c>
      <c r="F9" s="36">
        <v>3</v>
      </c>
    </row>
    <row r="10" spans="1:10" ht="13.8" thickBot="1" x14ac:dyDescent="0.3">
      <c r="A10" s="274" t="s">
        <v>7</v>
      </c>
      <c r="B10" s="289">
        <v>2</v>
      </c>
      <c r="C10" s="276" t="s">
        <v>171</v>
      </c>
      <c r="D10" s="276" t="s">
        <v>171</v>
      </c>
      <c r="E10" s="276">
        <v>2</v>
      </c>
      <c r="F10" s="276" t="s">
        <v>171</v>
      </c>
    </row>
    <row r="11" spans="1:10" x14ac:dyDescent="0.25">
      <c r="A11" s="202" t="s">
        <v>491</v>
      </c>
      <c r="B11" s="202"/>
      <c r="C11" s="202"/>
      <c r="D11" s="202"/>
      <c r="E11" s="202"/>
      <c r="F11" s="202"/>
    </row>
    <row r="12" spans="1:10" x14ac:dyDescent="0.25">
      <c r="A12" s="146" t="s">
        <v>109</v>
      </c>
      <c r="B12" s="146"/>
      <c r="C12" s="146"/>
      <c r="D12" s="146"/>
      <c r="E12" s="146"/>
      <c r="F12" s="146"/>
    </row>
    <row r="13" spans="1:10" ht="25.5" customHeight="1" x14ac:dyDescent="0.25">
      <c r="A13" s="147" t="s">
        <v>477</v>
      </c>
      <c r="B13" s="147"/>
      <c r="C13" s="147"/>
      <c r="D13" s="147"/>
      <c r="E13" s="147"/>
      <c r="F13" s="147"/>
    </row>
  </sheetData>
  <mergeCells count="4">
    <mergeCell ref="A1:F1"/>
    <mergeCell ref="A12:F12"/>
    <mergeCell ref="A13:F13"/>
    <mergeCell ref="A11:F11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4" tint="0.59999389629810485"/>
  </sheetPr>
  <dimension ref="A1:J13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32" customWidth="1"/>
    <col min="2" max="2" width="6" style="31" bestFit="1" customWidth="1"/>
    <col min="3" max="3" width="11.6640625" style="31" bestFit="1" customWidth="1"/>
    <col min="4" max="4" width="12.33203125" style="31" bestFit="1" customWidth="1"/>
    <col min="5" max="5" width="11.5546875" style="31" bestFit="1" customWidth="1"/>
    <col min="6" max="6" width="12.33203125" style="31" customWidth="1"/>
    <col min="7" max="16384" width="11.44140625" style="31"/>
  </cols>
  <sheetData>
    <row r="1" spans="1:10" ht="18" customHeight="1" x14ac:dyDescent="0.25">
      <c r="A1" s="145" t="s">
        <v>440</v>
      </c>
      <c r="B1" s="145"/>
      <c r="C1" s="145"/>
      <c r="D1" s="145"/>
      <c r="E1" s="145"/>
      <c r="F1" s="145"/>
      <c r="G1" s="47"/>
      <c r="H1" s="47"/>
      <c r="I1" s="47"/>
      <c r="J1" s="47"/>
    </row>
    <row r="2" spans="1:10" ht="18" customHeight="1" x14ac:dyDescent="0.25">
      <c r="A2" s="30"/>
      <c r="B2" s="30"/>
      <c r="C2" s="30"/>
      <c r="D2" s="30"/>
      <c r="E2" s="30"/>
      <c r="F2" s="30"/>
    </row>
    <row r="3" spans="1:10" ht="18" customHeight="1" x14ac:dyDescent="0.25">
      <c r="A3" s="30"/>
      <c r="B3" s="30"/>
      <c r="C3" s="30"/>
      <c r="D3" s="30"/>
      <c r="E3" s="30"/>
      <c r="F3" s="30"/>
    </row>
    <row r="4" spans="1:10" ht="13.8" thickBot="1" x14ac:dyDescent="0.3">
      <c r="E4" s="33"/>
      <c r="F4" s="33" t="s">
        <v>187</v>
      </c>
    </row>
    <row r="5" spans="1:10" ht="39.6" x14ac:dyDescent="0.25">
      <c r="A5" s="303"/>
      <c r="B5" s="302" t="s">
        <v>0</v>
      </c>
      <c r="C5" s="300" t="s">
        <v>78</v>
      </c>
      <c r="D5" s="305" t="s">
        <v>177</v>
      </c>
      <c r="E5" s="273" t="s">
        <v>154</v>
      </c>
      <c r="F5" s="273" t="s">
        <v>155</v>
      </c>
    </row>
    <row r="6" spans="1:10" x14ac:dyDescent="0.25">
      <c r="A6" s="35" t="s">
        <v>3</v>
      </c>
      <c r="B6" s="286">
        <v>15291</v>
      </c>
      <c r="C6" s="36">
        <v>14981</v>
      </c>
      <c r="D6" s="36">
        <v>104</v>
      </c>
      <c r="E6" s="36">
        <v>50</v>
      </c>
      <c r="F6" s="31">
        <v>156</v>
      </c>
    </row>
    <row r="7" spans="1:10" x14ac:dyDescent="0.25">
      <c r="A7" s="35" t="s">
        <v>4</v>
      </c>
      <c r="B7" s="286">
        <v>14849</v>
      </c>
      <c r="C7" s="36">
        <v>14569</v>
      </c>
      <c r="D7" s="36">
        <v>83</v>
      </c>
      <c r="E7" s="36">
        <v>50</v>
      </c>
      <c r="F7" s="31">
        <v>147</v>
      </c>
    </row>
    <row r="8" spans="1:10" x14ac:dyDescent="0.25">
      <c r="A8" s="35" t="s">
        <v>5</v>
      </c>
      <c r="B8" s="286">
        <v>442</v>
      </c>
      <c r="C8" s="36">
        <v>412</v>
      </c>
      <c r="D8" s="36">
        <v>21</v>
      </c>
      <c r="E8" s="36" t="s">
        <v>171</v>
      </c>
      <c r="F8" s="31">
        <v>9</v>
      </c>
    </row>
    <row r="9" spans="1:10" x14ac:dyDescent="0.25">
      <c r="A9" s="35" t="s">
        <v>6</v>
      </c>
      <c r="B9" s="286">
        <v>8376</v>
      </c>
      <c r="C9" s="36">
        <v>8165</v>
      </c>
      <c r="D9" s="36">
        <v>76</v>
      </c>
      <c r="E9" s="36">
        <v>50</v>
      </c>
      <c r="F9" s="31">
        <v>85</v>
      </c>
    </row>
    <row r="10" spans="1:10" ht="13.8" thickBot="1" x14ac:dyDescent="0.3">
      <c r="A10" s="274" t="s">
        <v>7</v>
      </c>
      <c r="B10" s="289">
        <v>6915</v>
      </c>
      <c r="C10" s="275">
        <v>6816</v>
      </c>
      <c r="D10" s="275">
        <v>28</v>
      </c>
      <c r="E10" s="275" t="s">
        <v>171</v>
      </c>
      <c r="F10" s="306">
        <v>71</v>
      </c>
    </row>
    <row r="11" spans="1:10" x14ac:dyDescent="0.25">
      <c r="A11" s="202" t="s">
        <v>491</v>
      </c>
      <c r="B11" s="202"/>
      <c r="C11" s="202"/>
      <c r="D11" s="202"/>
      <c r="E11" s="202"/>
      <c r="F11" s="202"/>
    </row>
    <row r="12" spans="1:10" x14ac:dyDescent="0.25">
      <c r="A12" s="146" t="s">
        <v>109</v>
      </c>
      <c r="B12" s="146"/>
      <c r="C12" s="146"/>
      <c r="D12" s="146"/>
      <c r="E12" s="146"/>
      <c r="F12" s="146"/>
    </row>
    <row r="13" spans="1:10" s="34" customFormat="1" ht="25.5" customHeight="1" x14ac:dyDescent="0.25">
      <c r="A13" s="147" t="s">
        <v>477</v>
      </c>
      <c r="B13" s="147"/>
      <c r="C13" s="147"/>
      <c r="D13" s="147"/>
      <c r="E13" s="147"/>
      <c r="F13" s="147"/>
    </row>
  </sheetData>
  <mergeCells count="4">
    <mergeCell ref="A1:F1"/>
    <mergeCell ref="A12:F12"/>
    <mergeCell ref="A13:F13"/>
    <mergeCell ref="A11:F11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H35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4" customWidth="1"/>
    <col min="2" max="2" width="5.109375" style="4" bestFit="1" customWidth="1"/>
    <col min="3" max="4" width="15.6640625" style="4" customWidth="1"/>
    <col min="5" max="5" width="21" style="4" customWidth="1"/>
    <col min="6" max="16384" width="11.44140625" style="4"/>
  </cols>
  <sheetData>
    <row r="1" spans="1:8" ht="18" customHeight="1" x14ac:dyDescent="0.25">
      <c r="A1" s="124" t="s">
        <v>417</v>
      </c>
      <c r="B1" s="124"/>
      <c r="C1" s="124"/>
      <c r="D1" s="124"/>
      <c r="E1" s="124"/>
      <c r="F1" s="29"/>
      <c r="G1" s="29"/>
      <c r="H1" s="29"/>
    </row>
    <row r="2" spans="1:8" ht="18" customHeight="1" x14ac:dyDescent="0.25">
      <c r="A2" s="27"/>
      <c r="B2" s="27"/>
      <c r="C2" s="27"/>
      <c r="D2" s="27"/>
      <c r="E2" s="27"/>
    </row>
    <row r="3" spans="1:8" ht="18" customHeight="1" x14ac:dyDescent="0.25">
      <c r="A3" s="27"/>
      <c r="B3" s="27"/>
      <c r="C3" s="27"/>
      <c r="D3" s="27"/>
      <c r="E3" s="27"/>
    </row>
    <row r="4" spans="1:8" ht="13.8" thickBot="1" x14ac:dyDescent="0.3">
      <c r="A4" s="19"/>
      <c r="C4" s="125" t="s">
        <v>84</v>
      </c>
      <c r="D4" s="125"/>
      <c r="E4" s="128"/>
    </row>
    <row r="5" spans="1:8" x14ac:dyDescent="0.25">
      <c r="A5" s="200"/>
      <c r="B5" s="220" t="s">
        <v>0</v>
      </c>
      <c r="C5" s="219" t="s">
        <v>124</v>
      </c>
      <c r="D5" s="219" t="s">
        <v>39</v>
      </c>
      <c r="E5" s="219" t="s">
        <v>40</v>
      </c>
    </row>
    <row r="6" spans="1:8" x14ac:dyDescent="0.25">
      <c r="A6" s="7" t="s">
        <v>3</v>
      </c>
      <c r="B6" s="212">
        <v>95</v>
      </c>
      <c r="C6" s="9">
        <v>89</v>
      </c>
      <c r="D6" s="9">
        <v>5</v>
      </c>
      <c r="E6" s="6">
        <v>1</v>
      </c>
    </row>
    <row r="7" spans="1:8" x14ac:dyDescent="0.25">
      <c r="A7" s="10" t="s">
        <v>134</v>
      </c>
      <c r="B7" s="212">
        <v>3</v>
      </c>
      <c r="C7" s="9">
        <v>2</v>
      </c>
      <c r="D7" s="9" t="s">
        <v>171</v>
      </c>
      <c r="E7" s="6">
        <v>1</v>
      </c>
    </row>
    <row r="8" spans="1:8" x14ac:dyDescent="0.25">
      <c r="A8" s="10" t="s">
        <v>115</v>
      </c>
      <c r="B8" s="212">
        <v>6</v>
      </c>
      <c r="C8" s="9">
        <v>3</v>
      </c>
      <c r="D8" s="9">
        <v>3</v>
      </c>
      <c r="E8" s="6" t="s">
        <v>171</v>
      </c>
    </row>
    <row r="9" spans="1:8" x14ac:dyDescent="0.25">
      <c r="A9" s="10" t="s">
        <v>116</v>
      </c>
      <c r="B9" s="212">
        <v>5</v>
      </c>
      <c r="C9" s="9">
        <v>3</v>
      </c>
      <c r="D9" s="9">
        <v>2</v>
      </c>
      <c r="E9" s="6" t="s">
        <v>171</v>
      </c>
    </row>
    <row r="10" spans="1:8" x14ac:dyDescent="0.25">
      <c r="A10" s="7" t="s">
        <v>117</v>
      </c>
      <c r="B10" s="212">
        <v>3</v>
      </c>
      <c r="C10" s="9">
        <v>3</v>
      </c>
      <c r="D10" s="9" t="s">
        <v>171</v>
      </c>
      <c r="E10" s="6" t="s">
        <v>171</v>
      </c>
    </row>
    <row r="11" spans="1:8" x14ac:dyDescent="0.25">
      <c r="A11" s="7" t="s">
        <v>118</v>
      </c>
      <c r="B11" s="212">
        <v>9</v>
      </c>
      <c r="C11" s="9">
        <v>9</v>
      </c>
      <c r="D11" s="9" t="s">
        <v>171</v>
      </c>
      <c r="E11" s="6" t="s">
        <v>171</v>
      </c>
    </row>
    <row r="12" spans="1:8" x14ac:dyDescent="0.25">
      <c r="A12" s="7" t="s">
        <v>119</v>
      </c>
      <c r="B12" s="212">
        <v>11</v>
      </c>
      <c r="C12" s="9">
        <v>11</v>
      </c>
      <c r="D12" s="9" t="s">
        <v>171</v>
      </c>
      <c r="E12" s="6" t="s">
        <v>171</v>
      </c>
    </row>
    <row r="13" spans="1:8" x14ac:dyDescent="0.25">
      <c r="A13" s="7" t="s">
        <v>120</v>
      </c>
      <c r="B13" s="212">
        <v>20</v>
      </c>
      <c r="C13" s="9">
        <v>20</v>
      </c>
      <c r="D13" s="9" t="s">
        <v>171</v>
      </c>
      <c r="E13" s="6" t="s">
        <v>171</v>
      </c>
    </row>
    <row r="14" spans="1:8" x14ac:dyDescent="0.25">
      <c r="A14" s="7" t="s">
        <v>121</v>
      </c>
      <c r="B14" s="212">
        <v>14</v>
      </c>
      <c r="C14" s="9">
        <v>14</v>
      </c>
      <c r="D14" s="9" t="s">
        <v>171</v>
      </c>
      <c r="E14" s="6" t="s">
        <v>171</v>
      </c>
    </row>
    <row r="15" spans="1:8" x14ac:dyDescent="0.25">
      <c r="A15" s="7" t="s">
        <v>122</v>
      </c>
      <c r="B15" s="212">
        <v>16</v>
      </c>
      <c r="C15" s="9">
        <v>16</v>
      </c>
      <c r="D15" s="9" t="s">
        <v>171</v>
      </c>
      <c r="E15" s="6" t="s">
        <v>171</v>
      </c>
    </row>
    <row r="16" spans="1:8" x14ac:dyDescent="0.25">
      <c r="A16" s="7" t="s">
        <v>123</v>
      </c>
      <c r="B16" s="212">
        <v>8</v>
      </c>
      <c r="C16" s="9">
        <v>8</v>
      </c>
      <c r="D16" s="9" t="s">
        <v>171</v>
      </c>
      <c r="E16" s="6" t="s">
        <v>171</v>
      </c>
    </row>
    <row r="17" spans="1:5" x14ac:dyDescent="0.25">
      <c r="A17" s="7" t="s">
        <v>4</v>
      </c>
      <c r="B17" s="213">
        <v>75</v>
      </c>
      <c r="C17" s="11">
        <v>74</v>
      </c>
      <c r="D17" s="11">
        <v>1</v>
      </c>
      <c r="E17" s="6" t="s">
        <v>171</v>
      </c>
    </row>
    <row r="18" spans="1:5" x14ac:dyDescent="0.25">
      <c r="A18" s="7" t="s">
        <v>5</v>
      </c>
      <c r="B18" s="213">
        <v>20</v>
      </c>
      <c r="C18" s="11">
        <v>15</v>
      </c>
      <c r="D18" s="11">
        <v>4</v>
      </c>
      <c r="E18" s="6">
        <v>1</v>
      </c>
    </row>
    <row r="19" spans="1:5" x14ac:dyDescent="0.25">
      <c r="A19" s="7" t="s">
        <v>6</v>
      </c>
      <c r="B19" s="212">
        <v>59</v>
      </c>
      <c r="C19" s="9">
        <v>54</v>
      </c>
      <c r="D19" s="9">
        <v>4</v>
      </c>
      <c r="E19" s="6">
        <v>1</v>
      </c>
    </row>
    <row r="20" spans="1:5" x14ac:dyDescent="0.25">
      <c r="A20" s="7" t="s">
        <v>7</v>
      </c>
      <c r="B20" s="212">
        <v>36</v>
      </c>
      <c r="C20" s="9">
        <v>35</v>
      </c>
      <c r="D20" s="9">
        <v>1</v>
      </c>
      <c r="E20" s="6" t="s">
        <v>171</v>
      </c>
    </row>
    <row r="21" spans="1:5" x14ac:dyDescent="0.25">
      <c r="A21" s="12" t="s">
        <v>8</v>
      </c>
      <c r="B21" s="214">
        <v>10</v>
      </c>
      <c r="C21" s="13">
        <v>10</v>
      </c>
      <c r="D21" s="13" t="s">
        <v>171</v>
      </c>
      <c r="E21" s="6" t="s">
        <v>171</v>
      </c>
    </row>
    <row r="22" spans="1:5" x14ac:dyDescent="0.25">
      <c r="A22" s="12" t="s">
        <v>9</v>
      </c>
      <c r="B22" s="214">
        <v>6</v>
      </c>
      <c r="C22" s="13">
        <v>6</v>
      </c>
      <c r="D22" s="13" t="s">
        <v>171</v>
      </c>
      <c r="E22" s="6" t="s">
        <v>171</v>
      </c>
    </row>
    <row r="23" spans="1:5" x14ac:dyDescent="0.25">
      <c r="A23" s="12" t="s">
        <v>10</v>
      </c>
      <c r="B23" s="214">
        <v>15</v>
      </c>
      <c r="C23" s="13">
        <v>14</v>
      </c>
      <c r="D23" s="13">
        <v>1</v>
      </c>
      <c r="E23" s="6" t="s">
        <v>171</v>
      </c>
    </row>
    <row r="24" spans="1:5" x14ac:dyDescent="0.25">
      <c r="A24" s="12" t="s">
        <v>11</v>
      </c>
      <c r="B24" s="214">
        <v>16</v>
      </c>
      <c r="C24" s="13">
        <v>12</v>
      </c>
      <c r="D24" s="13">
        <v>3</v>
      </c>
      <c r="E24" s="6">
        <v>1</v>
      </c>
    </row>
    <row r="25" spans="1:5" x14ac:dyDescent="0.25">
      <c r="A25" s="12" t="s">
        <v>12</v>
      </c>
      <c r="B25" s="214">
        <v>12</v>
      </c>
      <c r="C25" s="13">
        <v>12</v>
      </c>
      <c r="D25" s="13" t="s">
        <v>171</v>
      </c>
      <c r="E25" s="6" t="s">
        <v>171</v>
      </c>
    </row>
    <row r="26" spans="1:5" x14ac:dyDescent="0.25">
      <c r="A26" s="12" t="s">
        <v>13</v>
      </c>
      <c r="B26" s="214">
        <v>14</v>
      </c>
      <c r="C26" s="13">
        <v>14</v>
      </c>
      <c r="D26" s="13" t="s">
        <v>171</v>
      </c>
      <c r="E26" s="6" t="s">
        <v>171</v>
      </c>
    </row>
    <row r="27" spans="1:5" x14ac:dyDescent="0.25">
      <c r="A27" s="12" t="s">
        <v>14</v>
      </c>
      <c r="B27" s="214">
        <v>7</v>
      </c>
      <c r="C27" s="13">
        <v>7</v>
      </c>
      <c r="D27" s="13" t="s">
        <v>171</v>
      </c>
      <c r="E27" s="6" t="s">
        <v>171</v>
      </c>
    </row>
    <row r="28" spans="1:5" x14ac:dyDescent="0.25">
      <c r="A28" s="12" t="s">
        <v>15</v>
      </c>
      <c r="B28" s="214">
        <v>4</v>
      </c>
      <c r="C28" s="13">
        <v>4</v>
      </c>
      <c r="D28" s="13" t="s">
        <v>171</v>
      </c>
      <c r="E28" s="6" t="s">
        <v>171</v>
      </c>
    </row>
    <row r="29" spans="1:5" x14ac:dyDescent="0.25">
      <c r="A29" s="12" t="s">
        <v>16</v>
      </c>
      <c r="B29" s="214">
        <v>6</v>
      </c>
      <c r="C29" s="13">
        <v>6</v>
      </c>
      <c r="D29" s="13" t="s">
        <v>171</v>
      </c>
      <c r="E29" s="6" t="s">
        <v>171</v>
      </c>
    </row>
    <row r="30" spans="1:5" ht="13.8" thickBot="1" x14ac:dyDescent="0.3">
      <c r="A30" s="198" t="s">
        <v>17</v>
      </c>
      <c r="B30" s="215">
        <v>5</v>
      </c>
      <c r="C30" s="199">
        <v>4</v>
      </c>
      <c r="D30" s="199">
        <v>1</v>
      </c>
      <c r="E30" s="201" t="s">
        <v>171</v>
      </c>
    </row>
    <row r="31" spans="1:5" x14ac:dyDescent="0.25">
      <c r="A31" s="192" t="s">
        <v>491</v>
      </c>
      <c r="B31" s="192"/>
      <c r="C31" s="192"/>
      <c r="D31" s="192"/>
      <c r="E31" s="192"/>
    </row>
    <row r="32" spans="1:5" x14ac:dyDescent="0.25">
      <c r="A32" s="127" t="s">
        <v>159</v>
      </c>
      <c r="B32" s="127"/>
      <c r="C32" s="127"/>
      <c r="D32" s="127"/>
      <c r="E32" s="127"/>
    </row>
    <row r="33" spans="1:5" x14ac:dyDescent="0.25">
      <c r="A33" s="127" t="s">
        <v>451</v>
      </c>
      <c r="B33" s="127"/>
      <c r="C33" s="127"/>
      <c r="D33" s="127"/>
      <c r="E33" s="127"/>
    </row>
    <row r="34" spans="1:5" x14ac:dyDescent="0.25">
      <c r="A34" s="127" t="s">
        <v>452</v>
      </c>
      <c r="B34" s="127"/>
      <c r="C34" s="127"/>
      <c r="D34" s="127"/>
      <c r="E34" s="127"/>
    </row>
    <row r="35" spans="1:5" x14ac:dyDescent="0.25">
      <c r="A35" s="127" t="s">
        <v>453</v>
      </c>
      <c r="B35" s="127"/>
      <c r="C35" s="127"/>
      <c r="D35" s="127"/>
      <c r="E35" s="127"/>
    </row>
  </sheetData>
  <mergeCells count="7">
    <mergeCell ref="A34:E34"/>
    <mergeCell ref="A35:E35"/>
    <mergeCell ref="A1:E1"/>
    <mergeCell ref="A32:E32"/>
    <mergeCell ref="C4:E4"/>
    <mergeCell ref="A33:E33"/>
    <mergeCell ref="A31:E31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4" tint="0.59999389629810485"/>
  </sheetPr>
  <dimension ref="A1:J21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32" customWidth="1"/>
    <col min="2" max="2" width="5.33203125" style="31" bestFit="1" customWidth="1"/>
    <col min="3" max="3" width="8.5546875" style="31" bestFit="1" customWidth="1"/>
    <col min="4" max="4" width="13.44140625" style="31" bestFit="1" customWidth="1"/>
    <col min="5" max="5" width="6.88671875" style="31" bestFit="1" customWidth="1"/>
    <col min="6" max="6" width="6.6640625" style="31" bestFit="1" customWidth="1"/>
    <col min="7" max="7" width="9.33203125" style="31" bestFit="1" customWidth="1"/>
    <col min="8" max="8" width="11.88671875" style="31" bestFit="1" customWidth="1"/>
    <col min="9" max="9" width="24.44140625" style="31" customWidth="1"/>
    <col min="10" max="16384" width="11.44140625" style="31"/>
  </cols>
  <sheetData>
    <row r="1" spans="1:10" ht="18" customHeight="1" x14ac:dyDescent="0.25">
      <c r="A1" s="145" t="s">
        <v>441</v>
      </c>
      <c r="B1" s="145"/>
      <c r="C1" s="145"/>
      <c r="D1" s="145"/>
      <c r="E1" s="145"/>
      <c r="F1" s="145"/>
      <c r="G1" s="145"/>
      <c r="H1" s="145"/>
      <c r="I1" s="145"/>
      <c r="J1" s="47"/>
    </row>
    <row r="2" spans="1:10" ht="18" customHeight="1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10" ht="18" customHeight="1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10" ht="13.8" thickBot="1" x14ac:dyDescent="0.3">
      <c r="I4" s="33" t="s">
        <v>188</v>
      </c>
    </row>
    <row r="5" spans="1:10" ht="39.6" x14ac:dyDescent="0.25">
      <c r="A5" s="303"/>
      <c r="B5" s="302" t="s">
        <v>0</v>
      </c>
      <c r="C5" s="300" t="s">
        <v>69</v>
      </c>
      <c r="D5" s="301" t="s">
        <v>156</v>
      </c>
      <c r="E5" s="300" t="s">
        <v>70</v>
      </c>
      <c r="F5" s="300" t="s">
        <v>71</v>
      </c>
      <c r="G5" s="300" t="s">
        <v>72</v>
      </c>
      <c r="H5" s="300" t="s">
        <v>79</v>
      </c>
      <c r="I5" s="300" t="s">
        <v>74</v>
      </c>
    </row>
    <row r="6" spans="1:10" x14ac:dyDescent="0.25">
      <c r="A6" s="35" t="s">
        <v>3</v>
      </c>
      <c r="B6" s="286">
        <v>4868</v>
      </c>
      <c r="C6" s="36">
        <v>3852</v>
      </c>
      <c r="D6" s="36">
        <v>230</v>
      </c>
      <c r="E6" s="36">
        <v>341</v>
      </c>
      <c r="F6" s="36">
        <v>40</v>
      </c>
      <c r="G6" s="36">
        <v>242</v>
      </c>
      <c r="H6" s="36">
        <v>147</v>
      </c>
      <c r="I6" s="36">
        <v>14</v>
      </c>
    </row>
    <row r="7" spans="1:10" x14ac:dyDescent="0.25">
      <c r="A7" s="35" t="s">
        <v>4</v>
      </c>
      <c r="B7" s="307">
        <v>4280</v>
      </c>
      <c r="C7" s="44">
        <v>3349</v>
      </c>
      <c r="D7" s="44">
        <v>209</v>
      </c>
      <c r="E7" s="44">
        <v>291</v>
      </c>
      <c r="F7" s="44">
        <v>34</v>
      </c>
      <c r="G7" s="44">
        <v>242</v>
      </c>
      <c r="H7" s="44">
        <v>144</v>
      </c>
      <c r="I7" s="44">
        <v>10</v>
      </c>
    </row>
    <row r="8" spans="1:10" x14ac:dyDescent="0.25">
      <c r="A8" s="35" t="s">
        <v>5</v>
      </c>
      <c r="B8" s="307">
        <v>588</v>
      </c>
      <c r="C8" s="44">
        <v>503</v>
      </c>
      <c r="D8" s="44">
        <v>21</v>
      </c>
      <c r="E8" s="44">
        <v>50</v>
      </c>
      <c r="F8" s="44">
        <v>6</v>
      </c>
      <c r="G8" s="38" t="s">
        <v>171</v>
      </c>
      <c r="H8" s="44">
        <v>4</v>
      </c>
      <c r="I8" s="44">
        <v>4</v>
      </c>
    </row>
    <row r="9" spans="1:10" x14ac:dyDescent="0.25">
      <c r="A9" s="35" t="s">
        <v>6</v>
      </c>
      <c r="B9" s="286">
        <v>2729</v>
      </c>
      <c r="C9" s="36">
        <v>1926</v>
      </c>
      <c r="D9" s="36">
        <v>176</v>
      </c>
      <c r="E9" s="36">
        <v>257</v>
      </c>
      <c r="F9" s="36">
        <v>36</v>
      </c>
      <c r="G9" s="36">
        <v>241</v>
      </c>
      <c r="H9" s="36">
        <v>80</v>
      </c>
      <c r="I9" s="36">
        <v>12</v>
      </c>
    </row>
    <row r="10" spans="1:10" ht="13.8" thickBot="1" x14ac:dyDescent="0.3">
      <c r="A10" s="274" t="s">
        <v>7</v>
      </c>
      <c r="B10" s="289">
        <v>2139</v>
      </c>
      <c r="C10" s="275">
        <v>1926</v>
      </c>
      <c r="D10" s="275">
        <v>54</v>
      </c>
      <c r="E10" s="275">
        <v>84</v>
      </c>
      <c r="F10" s="275">
        <v>4</v>
      </c>
      <c r="G10" s="276">
        <v>1</v>
      </c>
      <c r="H10" s="275">
        <v>67</v>
      </c>
      <c r="I10" s="275">
        <v>2</v>
      </c>
    </row>
    <row r="11" spans="1:10" x14ac:dyDescent="0.25">
      <c r="A11" s="202" t="s">
        <v>491</v>
      </c>
      <c r="B11" s="202"/>
      <c r="C11" s="202"/>
      <c r="D11" s="202"/>
      <c r="E11" s="202"/>
      <c r="F11" s="202"/>
      <c r="G11" s="202"/>
      <c r="H11" s="202"/>
      <c r="I11" s="202"/>
    </row>
    <row r="12" spans="1:10" x14ac:dyDescent="0.25">
      <c r="A12" s="146" t="s">
        <v>159</v>
      </c>
      <c r="B12" s="146"/>
      <c r="C12" s="146"/>
      <c r="D12" s="146"/>
      <c r="E12" s="146"/>
      <c r="F12" s="146"/>
      <c r="G12" s="146"/>
      <c r="H12" s="146"/>
      <c r="I12" s="146"/>
    </row>
    <row r="13" spans="1:10" x14ac:dyDescent="0.25">
      <c r="A13" s="149" t="s">
        <v>476</v>
      </c>
      <c r="B13" s="149"/>
      <c r="C13" s="149"/>
      <c r="D13" s="149"/>
      <c r="E13" s="149"/>
      <c r="F13" s="149"/>
      <c r="G13" s="149"/>
      <c r="H13" s="149"/>
      <c r="I13" s="149"/>
    </row>
    <row r="14" spans="1:10" x14ac:dyDescent="0.25">
      <c r="A14" s="149" t="s">
        <v>126</v>
      </c>
      <c r="B14" s="149"/>
      <c r="C14" s="149"/>
      <c r="D14" s="149"/>
      <c r="E14" s="149"/>
      <c r="F14" s="149"/>
      <c r="G14" s="149"/>
      <c r="H14" s="149"/>
      <c r="I14" s="149"/>
    </row>
    <row r="15" spans="1:10" x14ac:dyDescent="0.25">
      <c r="A15" s="149" t="s">
        <v>127</v>
      </c>
      <c r="B15" s="149"/>
      <c r="C15" s="149"/>
      <c r="D15" s="149"/>
      <c r="E15" s="149"/>
      <c r="F15" s="149"/>
      <c r="G15" s="149"/>
      <c r="H15" s="149"/>
      <c r="I15" s="149"/>
    </row>
    <row r="16" spans="1:10" x14ac:dyDescent="0.25">
      <c r="A16" s="149" t="s">
        <v>178</v>
      </c>
      <c r="B16" s="149"/>
      <c r="C16" s="149"/>
      <c r="D16" s="149"/>
      <c r="E16" s="149"/>
      <c r="F16" s="149"/>
      <c r="G16" s="149"/>
      <c r="H16" s="149"/>
      <c r="I16" s="149"/>
    </row>
    <row r="17" spans="1:9" x14ac:dyDescent="0.25">
      <c r="A17" s="149" t="s">
        <v>477</v>
      </c>
      <c r="B17" s="149"/>
      <c r="C17" s="149"/>
      <c r="D17" s="149"/>
      <c r="E17" s="149"/>
      <c r="F17" s="149"/>
      <c r="G17" s="149"/>
      <c r="H17" s="149"/>
      <c r="I17" s="149"/>
    </row>
    <row r="19" spans="1:9" x14ac:dyDescent="0.25">
      <c r="A19" s="45"/>
      <c r="B19" s="46"/>
      <c r="C19" s="46"/>
      <c r="D19" s="46"/>
      <c r="E19" s="46"/>
      <c r="F19" s="46"/>
      <c r="G19" s="46"/>
      <c r="H19" s="46"/>
      <c r="I19" s="46"/>
    </row>
    <row r="20" spans="1:9" x14ac:dyDescent="0.25">
      <c r="A20" s="45"/>
      <c r="B20" s="46"/>
      <c r="C20" s="46"/>
      <c r="D20" s="46"/>
      <c r="E20" s="46"/>
      <c r="F20" s="46"/>
      <c r="G20" s="46"/>
      <c r="H20" s="46"/>
      <c r="I20" s="46"/>
    </row>
    <row r="21" spans="1:9" x14ac:dyDescent="0.25">
      <c r="A21" s="45"/>
      <c r="B21" s="46"/>
      <c r="C21" s="46"/>
      <c r="D21" s="46"/>
      <c r="E21" s="46"/>
      <c r="F21" s="46"/>
      <c r="G21" s="46"/>
      <c r="H21" s="46"/>
      <c r="I21" s="46"/>
    </row>
  </sheetData>
  <mergeCells count="8">
    <mergeCell ref="A17:I17"/>
    <mergeCell ref="A1:I1"/>
    <mergeCell ref="A12:I12"/>
    <mergeCell ref="A13:I13"/>
    <mergeCell ref="A14:I14"/>
    <mergeCell ref="A15:I15"/>
    <mergeCell ref="A16:I16"/>
    <mergeCell ref="A11:I11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0C2D8-D6F5-4966-B854-15756CF30627}">
  <dimension ref="A1"/>
  <sheetViews>
    <sheetView workbookViewId="0">
      <selection activeCell="A2" sqref="A2"/>
    </sheetView>
  </sheetViews>
  <sheetFormatPr baseColWidth="10" defaultRowHeight="13.2" x14ac:dyDescent="0.25"/>
  <sheetData>
    <row r="1" spans="1:1" ht="15" x14ac:dyDescent="0.25">
      <c r="A1" s="405" t="s">
        <v>496</v>
      </c>
    </row>
  </sheetData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4" tint="0.59999389629810485"/>
  </sheetPr>
  <dimension ref="A1:E23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46.44140625" style="51" bestFit="1" customWidth="1"/>
    <col min="2" max="2" width="14.77734375" style="51" bestFit="1" customWidth="1"/>
    <col min="3" max="3" width="7.33203125" style="51" bestFit="1" customWidth="1"/>
    <col min="4" max="4" width="8.33203125" style="51" bestFit="1" customWidth="1"/>
    <col min="5" max="5" width="5.88671875" style="51" bestFit="1" customWidth="1"/>
    <col min="6" max="16384" width="11.44140625" style="51"/>
  </cols>
  <sheetData>
    <row r="1" spans="1:5" ht="18" customHeight="1" x14ac:dyDescent="0.3">
      <c r="A1" s="154" t="s">
        <v>445</v>
      </c>
      <c r="B1" s="154"/>
      <c r="C1" s="154"/>
      <c r="D1" s="154"/>
      <c r="E1" s="154"/>
    </row>
    <row r="2" spans="1:5" ht="18" customHeight="1" x14ac:dyDescent="0.25">
      <c r="A2" s="50"/>
      <c r="B2" s="50"/>
      <c r="C2" s="50"/>
      <c r="D2" s="50"/>
      <c r="E2" s="50"/>
    </row>
    <row r="3" spans="1:5" ht="18" customHeight="1" x14ac:dyDescent="0.25">
      <c r="A3" s="50"/>
      <c r="B3" s="50"/>
      <c r="C3" s="50"/>
      <c r="D3" s="50"/>
      <c r="E3" s="50"/>
    </row>
    <row r="4" spans="1:5" ht="13.8" thickBot="1" x14ac:dyDescent="0.3">
      <c r="C4" s="155" t="s">
        <v>189</v>
      </c>
      <c r="D4" s="155"/>
      <c r="E4" s="155"/>
    </row>
    <row r="5" spans="1:5" x14ac:dyDescent="0.25">
      <c r="A5" s="308"/>
      <c r="B5" s="311" t="s">
        <v>190</v>
      </c>
      <c r="C5" s="311" t="s">
        <v>191</v>
      </c>
      <c r="D5" s="311" t="s">
        <v>192</v>
      </c>
      <c r="E5" s="311" t="s">
        <v>193</v>
      </c>
    </row>
    <row r="6" spans="1:5" x14ac:dyDescent="0.25">
      <c r="A6" s="309"/>
      <c r="B6" s="310"/>
      <c r="C6" s="310" t="s">
        <v>194</v>
      </c>
      <c r="D6" s="310" t="s">
        <v>195</v>
      </c>
      <c r="E6" s="310" t="s">
        <v>196</v>
      </c>
    </row>
    <row r="7" spans="1:5" s="53" customFormat="1" x14ac:dyDescent="0.25">
      <c r="A7" s="53" t="s">
        <v>0</v>
      </c>
      <c r="B7" s="54">
        <v>99</v>
      </c>
      <c r="C7" s="54" t="s">
        <v>197</v>
      </c>
      <c r="D7" s="55">
        <v>5977321</v>
      </c>
      <c r="E7" s="56">
        <v>100</v>
      </c>
    </row>
    <row r="8" spans="1:5" s="53" customFormat="1" x14ac:dyDescent="0.25">
      <c r="A8" s="53" t="s">
        <v>198</v>
      </c>
      <c r="B8" s="54" t="s">
        <v>197</v>
      </c>
      <c r="C8" s="54" t="s">
        <v>197</v>
      </c>
      <c r="D8" s="54">
        <v>2882332</v>
      </c>
      <c r="E8" s="56">
        <v>48.22113451829005</v>
      </c>
    </row>
    <row r="9" spans="1:5" x14ac:dyDescent="0.25">
      <c r="A9" s="58" t="s">
        <v>199</v>
      </c>
      <c r="B9" s="59">
        <v>99</v>
      </c>
      <c r="C9" s="59" t="s">
        <v>197</v>
      </c>
      <c r="D9" s="59">
        <v>1132180</v>
      </c>
      <c r="E9" s="60">
        <v>18.941261478177264</v>
      </c>
    </row>
    <row r="10" spans="1:5" x14ac:dyDescent="0.25">
      <c r="A10" s="58" t="s">
        <v>200</v>
      </c>
      <c r="B10" s="59">
        <v>87</v>
      </c>
      <c r="C10" s="59" t="s">
        <v>197</v>
      </c>
      <c r="D10" s="59">
        <v>628927</v>
      </c>
      <c r="E10" s="60">
        <v>10.521887648329411</v>
      </c>
    </row>
    <row r="11" spans="1:5" x14ac:dyDescent="0.25">
      <c r="A11" s="58" t="s">
        <v>201</v>
      </c>
      <c r="B11" s="59">
        <v>99</v>
      </c>
      <c r="C11" s="59" t="s">
        <v>197</v>
      </c>
      <c r="D11" s="59">
        <v>707613</v>
      </c>
      <c r="E11" s="60">
        <v>11.838296788812245</v>
      </c>
    </row>
    <row r="12" spans="1:5" x14ac:dyDescent="0.25">
      <c r="A12" s="58" t="s">
        <v>202</v>
      </c>
      <c r="B12" s="59">
        <v>99</v>
      </c>
      <c r="C12" s="59">
        <v>1500</v>
      </c>
      <c r="D12" s="59">
        <v>413612</v>
      </c>
      <c r="E12" s="60">
        <v>6.9196886029711298</v>
      </c>
    </row>
    <row r="13" spans="1:5" x14ac:dyDescent="0.25">
      <c r="A13" s="50" t="s">
        <v>203</v>
      </c>
      <c r="B13" s="54">
        <v>20</v>
      </c>
      <c r="C13" s="54" t="s">
        <v>197</v>
      </c>
      <c r="D13" s="54">
        <v>511405</v>
      </c>
      <c r="E13" s="57">
        <v>8.5557559983812155</v>
      </c>
    </row>
    <row r="14" spans="1:5" x14ac:dyDescent="0.25">
      <c r="A14" s="50" t="s">
        <v>204</v>
      </c>
      <c r="B14" s="54">
        <v>15</v>
      </c>
      <c r="C14" s="54">
        <v>54</v>
      </c>
      <c r="D14" s="54">
        <v>62023</v>
      </c>
      <c r="E14" s="57">
        <v>1.037638768270936</v>
      </c>
    </row>
    <row r="15" spans="1:5" x14ac:dyDescent="0.25">
      <c r="A15" s="50" t="s">
        <v>205</v>
      </c>
      <c r="B15" s="54">
        <v>84</v>
      </c>
      <c r="C15" s="54">
        <v>4152</v>
      </c>
      <c r="D15" s="54">
        <v>2211754</v>
      </c>
      <c r="E15" s="57">
        <v>37.002429683799818</v>
      </c>
    </row>
    <row r="16" spans="1:5" x14ac:dyDescent="0.25">
      <c r="A16" s="50" t="s">
        <v>206</v>
      </c>
      <c r="B16" s="54">
        <v>61</v>
      </c>
      <c r="C16" s="54">
        <v>1239</v>
      </c>
      <c r="D16" s="54">
        <v>309807</v>
      </c>
      <c r="E16" s="57">
        <v>5.1830410312579831</v>
      </c>
    </row>
    <row r="17" spans="1:5" s="53" customFormat="1" x14ac:dyDescent="0.25">
      <c r="B17" s="54"/>
      <c r="C17" s="54"/>
      <c r="D17" s="54"/>
      <c r="E17" s="61"/>
    </row>
    <row r="18" spans="1:5" s="53" customFormat="1" x14ac:dyDescent="0.25">
      <c r="A18" s="62" t="s">
        <v>207</v>
      </c>
      <c r="B18" s="63"/>
      <c r="C18" s="63"/>
      <c r="D18" s="63">
        <v>5977321</v>
      </c>
      <c r="E18" s="64"/>
    </row>
    <row r="19" spans="1:5" ht="13.8" thickBot="1" x14ac:dyDescent="0.3">
      <c r="A19" s="312" t="s">
        <v>208</v>
      </c>
      <c r="B19" s="313"/>
      <c r="C19" s="313"/>
      <c r="D19" s="314">
        <v>0</v>
      </c>
      <c r="E19" s="315"/>
    </row>
    <row r="20" spans="1:5" s="53" customFormat="1" x14ac:dyDescent="0.25">
      <c r="A20" s="202" t="s">
        <v>491</v>
      </c>
      <c r="B20" s="202"/>
      <c r="C20" s="202"/>
      <c r="D20" s="202"/>
      <c r="E20" s="202"/>
    </row>
    <row r="21" spans="1:5" x14ac:dyDescent="0.25">
      <c r="A21" s="156" t="s">
        <v>109</v>
      </c>
      <c r="B21" s="156"/>
      <c r="C21" s="156"/>
      <c r="D21" s="156"/>
      <c r="E21" s="156"/>
    </row>
    <row r="22" spans="1:5" x14ac:dyDescent="0.25">
      <c r="A22" s="157" t="s">
        <v>479</v>
      </c>
      <c r="B22" s="157"/>
      <c r="C22" s="157"/>
      <c r="D22" s="157"/>
      <c r="E22" s="157"/>
    </row>
    <row r="23" spans="1:5" x14ac:dyDescent="0.25">
      <c r="A23" s="157"/>
      <c r="B23" s="157"/>
      <c r="C23" s="157"/>
      <c r="D23" s="157"/>
      <c r="E23" s="157"/>
    </row>
  </sheetData>
  <mergeCells count="5">
    <mergeCell ref="A1:E1"/>
    <mergeCell ref="C4:E4"/>
    <mergeCell ref="A21:E21"/>
    <mergeCell ref="A22:E23"/>
    <mergeCell ref="A20:E20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3 Landwirtschaftliche Förderungsleistungen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4" tint="0.59999389629810485"/>
  </sheetPr>
  <dimension ref="A1:E36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54.33203125" style="51" customWidth="1"/>
    <col min="2" max="2" width="9.33203125" style="51" bestFit="1" customWidth="1"/>
    <col min="3" max="3" width="10.44140625" style="76" bestFit="1" customWidth="1"/>
    <col min="4" max="4" width="8.33203125" style="51" bestFit="1" customWidth="1"/>
    <col min="5" max="5" width="5.88671875" style="60" bestFit="1" customWidth="1"/>
    <col min="6" max="16384" width="11.44140625" style="51"/>
  </cols>
  <sheetData>
    <row r="1" spans="1:5" s="67" customFormat="1" ht="35.25" customHeight="1" x14ac:dyDescent="0.3">
      <c r="A1" s="158" t="s">
        <v>446</v>
      </c>
      <c r="B1" s="158"/>
      <c r="C1" s="158"/>
      <c r="D1" s="158"/>
      <c r="E1" s="158"/>
    </row>
    <row r="2" spans="1:5" s="67" customFormat="1" ht="18" customHeight="1" x14ac:dyDescent="0.25">
      <c r="A2" s="78"/>
      <c r="B2" s="78"/>
      <c r="C2" s="78"/>
      <c r="D2" s="78"/>
      <c r="E2" s="78"/>
    </row>
    <row r="3" spans="1:5" s="67" customFormat="1" ht="18" customHeight="1" x14ac:dyDescent="0.25">
      <c r="A3" s="78"/>
      <c r="B3" s="78"/>
      <c r="C3" s="78"/>
      <c r="D3" s="78"/>
      <c r="E3" s="78"/>
    </row>
    <row r="4" spans="1:5" ht="13.8" thickBot="1" x14ac:dyDescent="0.3">
      <c r="B4" s="159" t="s">
        <v>209</v>
      </c>
      <c r="C4" s="159"/>
      <c r="D4" s="159"/>
      <c r="E4" s="159"/>
    </row>
    <row r="5" spans="1:5" s="67" customFormat="1" ht="39.6" x14ac:dyDescent="0.25">
      <c r="A5" s="316"/>
      <c r="B5" s="320" t="s">
        <v>210</v>
      </c>
      <c r="C5" s="321" t="s">
        <v>191</v>
      </c>
      <c r="D5" s="320" t="s">
        <v>211</v>
      </c>
      <c r="E5" s="322" t="s">
        <v>193</v>
      </c>
    </row>
    <row r="6" spans="1:5" x14ac:dyDescent="0.25">
      <c r="A6" s="309"/>
      <c r="B6" s="310"/>
      <c r="C6" s="317" t="s">
        <v>212</v>
      </c>
      <c r="D6" s="310" t="s">
        <v>195</v>
      </c>
      <c r="E6" s="318" t="s">
        <v>196</v>
      </c>
    </row>
    <row r="7" spans="1:5" s="53" customFormat="1" x14ac:dyDescent="0.25">
      <c r="A7" s="62" t="s">
        <v>0</v>
      </c>
      <c r="B7" s="70">
        <v>100</v>
      </c>
      <c r="C7" s="54" t="s">
        <v>197</v>
      </c>
      <c r="D7" s="54">
        <v>5592728</v>
      </c>
      <c r="E7" s="61">
        <v>100</v>
      </c>
    </row>
    <row r="8" spans="1:5" s="53" customFormat="1" x14ac:dyDescent="0.25">
      <c r="A8" s="62" t="s">
        <v>213</v>
      </c>
      <c r="B8" s="54" t="s">
        <v>197</v>
      </c>
      <c r="C8" s="54" t="s">
        <v>197</v>
      </c>
      <c r="D8" s="54">
        <v>2464972</v>
      </c>
      <c r="E8" s="61">
        <v>44.074591147647446</v>
      </c>
    </row>
    <row r="9" spans="1:5" s="53" customFormat="1" x14ac:dyDescent="0.25">
      <c r="A9" s="58" t="s">
        <v>214</v>
      </c>
      <c r="B9" s="59">
        <v>57</v>
      </c>
      <c r="C9" s="59">
        <v>2042</v>
      </c>
      <c r="D9" s="59">
        <v>1226457</v>
      </c>
      <c r="E9" s="68">
        <v>21.929494872627455</v>
      </c>
    </row>
    <row r="10" spans="1:5" s="53" customFormat="1" x14ac:dyDescent="0.25">
      <c r="A10" s="58" t="s">
        <v>215</v>
      </c>
      <c r="B10" s="59">
        <v>38</v>
      </c>
      <c r="C10" s="59">
        <v>1380</v>
      </c>
      <c r="D10" s="59">
        <v>1213515</v>
      </c>
      <c r="E10" s="68">
        <v>21.698087230417784</v>
      </c>
    </row>
    <row r="11" spans="1:5" s="53" customFormat="1" x14ac:dyDescent="0.25">
      <c r="A11" s="71" t="s">
        <v>216</v>
      </c>
      <c r="B11" s="59">
        <v>1</v>
      </c>
      <c r="C11" s="54" t="s">
        <v>197</v>
      </c>
      <c r="D11" s="59">
        <v>25000</v>
      </c>
      <c r="E11" s="68">
        <v>0.44700904460220486</v>
      </c>
    </row>
    <row r="12" spans="1:5" s="53" customFormat="1" x14ac:dyDescent="0.25">
      <c r="A12" s="73" t="s">
        <v>217</v>
      </c>
      <c r="B12" s="54" t="s">
        <v>197</v>
      </c>
      <c r="C12" s="54" t="s">
        <v>197</v>
      </c>
      <c r="D12" s="54">
        <v>2088062.8</v>
      </c>
      <c r="E12" s="61">
        <v>37.335318291896193</v>
      </c>
    </row>
    <row r="13" spans="1:5" s="53" customFormat="1" x14ac:dyDescent="0.25">
      <c r="A13" s="53" t="s">
        <v>218</v>
      </c>
      <c r="B13" s="64" t="s">
        <v>197</v>
      </c>
      <c r="C13" s="54" t="s">
        <v>197</v>
      </c>
      <c r="D13" s="54">
        <v>1613082.8</v>
      </c>
      <c r="E13" s="61">
        <v>28.842504051689982</v>
      </c>
    </row>
    <row r="14" spans="1:5" x14ac:dyDescent="0.25">
      <c r="A14" s="58" t="s">
        <v>219</v>
      </c>
      <c r="B14" s="72">
        <v>97</v>
      </c>
      <c r="C14" s="59">
        <v>560</v>
      </c>
      <c r="D14" s="59">
        <v>1347155</v>
      </c>
      <c r="E14" s="68">
        <v>24.087618779243332</v>
      </c>
    </row>
    <row r="15" spans="1:5" x14ac:dyDescent="0.25">
      <c r="A15" s="58" t="s">
        <v>220</v>
      </c>
      <c r="B15" s="59">
        <v>30</v>
      </c>
      <c r="C15" s="59">
        <v>43</v>
      </c>
      <c r="D15" s="59">
        <v>32886</v>
      </c>
      <c r="E15" s="68">
        <v>0.5880135776315244</v>
      </c>
    </row>
    <row r="16" spans="1:5" s="122" customFormat="1" x14ac:dyDescent="0.25">
      <c r="A16" s="120" t="s">
        <v>481</v>
      </c>
      <c r="B16" s="59">
        <v>3</v>
      </c>
      <c r="C16" s="59">
        <v>1.2790999999999999</v>
      </c>
      <c r="D16" s="59">
        <v>2558.1999999999998</v>
      </c>
      <c r="E16" s="121">
        <v>4.5741541516054418E-2</v>
      </c>
    </row>
    <row r="17" spans="1:5" s="122" customFormat="1" x14ac:dyDescent="0.25">
      <c r="A17" s="120" t="s">
        <v>482</v>
      </c>
      <c r="B17" s="59">
        <v>2</v>
      </c>
      <c r="C17" s="59">
        <v>0.21099999999999999</v>
      </c>
      <c r="D17" s="59">
        <v>548.6</v>
      </c>
      <c r="E17" s="121">
        <v>9.8091664747507832E-3</v>
      </c>
    </row>
    <row r="18" spans="1:5" x14ac:dyDescent="0.25">
      <c r="A18" s="58" t="s">
        <v>221</v>
      </c>
      <c r="B18" s="59">
        <v>89</v>
      </c>
      <c r="C18" s="59">
        <v>5125</v>
      </c>
      <c r="D18" s="59">
        <v>76875</v>
      </c>
      <c r="E18" s="68">
        <v>1.3745528121517798</v>
      </c>
    </row>
    <row r="19" spans="1:5" x14ac:dyDescent="0.25">
      <c r="A19" s="58" t="s">
        <v>222</v>
      </c>
      <c r="B19" s="59">
        <v>36</v>
      </c>
      <c r="C19" s="59">
        <v>1399</v>
      </c>
      <c r="D19" s="59">
        <v>41400</v>
      </c>
      <c r="E19" s="68">
        <v>0.74024697786125127</v>
      </c>
    </row>
    <row r="20" spans="1:5" x14ac:dyDescent="0.25">
      <c r="A20" s="58" t="s">
        <v>223</v>
      </c>
      <c r="B20" s="59">
        <v>33</v>
      </c>
      <c r="C20" s="59">
        <v>1861</v>
      </c>
      <c r="D20" s="59">
        <v>111660</v>
      </c>
      <c r="E20" s="68">
        <v>1.9965211968112877</v>
      </c>
    </row>
    <row r="21" spans="1:5" x14ac:dyDescent="0.25">
      <c r="A21" s="50" t="s">
        <v>224</v>
      </c>
      <c r="B21" s="59">
        <v>3</v>
      </c>
      <c r="C21" s="59">
        <v>1</v>
      </c>
      <c r="D21" s="59">
        <v>2897</v>
      </c>
      <c r="E21" s="68">
        <v>5.1799408088503501E-2</v>
      </c>
    </row>
    <row r="22" spans="1:5" s="53" customFormat="1" x14ac:dyDescent="0.25">
      <c r="A22" s="53" t="s">
        <v>225</v>
      </c>
      <c r="B22" s="54" t="s">
        <v>197</v>
      </c>
      <c r="C22" s="54" t="s">
        <v>197</v>
      </c>
      <c r="D22" s="54">
        <v>403283</v>
      </c>
      <c r="E22" s="61">
        <v>7.2108459413724386</v>
      </c>
    </row>
    <row r="23" spans="1:5" x14ac:dyDescent="0.25">
      <c r="A23" s="58" t="s">
        <v>226</v>
      </c>
      <c r="B23" s="59">
        <v>33</v>
      </c>
      <c r="C23" s="59">
        <v>160</v>
      </c>
      <c r="D23" s="59">
        <v>64152</v>
      </c>
      <c r="E23" s="68">
        <v>1.147060969172826</v>
      </c>
    </row>
    <row r="24" spans="1:5" x14ac:dyDescent="0.25">
      <c r="A24" s="58" t="s">
        <v>227</v>
      </c>
      <c r="B24" s="59">
        <v>42</v>
      </c>
      <c r="C24" s="59">
        <v>273</v>
      </c>
      <c r="D24" s="59">
        <v>109064</v>
      </c>
      <c r="E24" s="68">
        <v>1.9501037776197949</v>
      </c>
    </row>
    <row r="25" spans="1:5" x14ac:dyDescent="0.25">
      <c r="A25" s="71" t="s">
        <v>228</v>
      </c>
      <c r="B25" s="72">
        <v>57</v>
      </c>
      <c r="C25" s="72">
        <v>460</v>
      </c>
      <c r="D25" s="59">
        <v>230067</v>
      </c>
      <c r="E25" s="68">
        <v>4.1136811945798186</v>
      </c>
    </row>
    <row r="26" spans="1:5" x14ac:dyDescent="0.25">
      <c r="A26" s="50" t="s">
        <v>229</v>
      </c>
      <c r="B26" s="54">
        <v>37</v>
      </c>
      <c r="C26" s="54">
        <v>174</v>
      </c>
      <c r="D26" s="54">
        <v>68800</v>
      </c>
      <c r="E26" s="61">
        <v>1.2301688907452677</v>
      </c>
    </row>
    <row r="27" spans="1:5" s="53" customFormat="1" x14ac:dyDescent="0.25">
      <c r="A27" s="62" t="s">
        <v>230</v>
      </c>
      <c r="B27" s="54" t="s">
        <v>197</v>
      </c>
      <c r="C27" s="54" t="s">
        <v>197</v>
      </c>
      <c r="D27" s="54">
        <v>1039684</v>
      </c>
      <c r="E27" s="61">
        <v>18.589926061127951</v>
      </c>
    </row>
    <row r="28" spans="1:5" x14ac:dyDescent="0.25">
      <c r="A28" s="58" t="s">
        <v>231</v>
      </c>
      <c r="B28" s="59">
        <v>78</v>
      </c>
      <c r="C28" s="59">
        <v>3854</v>
      </c>
      <c r="D28" s="59">
        <v>739267</v>
      </c>
      <c r="E28" s="68">
        <v>13.218361415037528</v>
      </c>
    </row>
    <row r="29" spans="1:5" x14ac:dyDescent="0.25">
      <c r="A29" s="58" t="s">
        <v>232</v>
      </c>
      <c r="B29" s="59">
        <v>61</v>
      </c>
      <c r="C29" s="59">
        <v>2748</v>
      </c>
      <c r="D29" s="59">
        <v>300417</v>
      </c>
      <c r="E29" s="68">
        <v>5.3715646460904232</v>
      </c>
    </row>
    <row r="30" spans="1:5" x14ac:dyDescent="0.25">
      <c r="A30" s="74"/>
      <c r="B30" s="59"/>
      <c r="C30" s="59"/>
      <c r="D30" s="59"/>
      <c r="E30" s="68"/>
    </row>
    <row r="31" spans="1:5" s="53" customFormat="1" x14ac:dyDescent="0.25">
      <c r="A31" s="62" t="s">
        <v>207</v>
      </c>
      <c r="B31" s="75"/>
      <c r="C31" s="75"/>
      <c r="D31" s="70">
        <v>5592728</v>
      </c>
      <c r="E31" s="75"/>
    </row>
    <row r="32" spans="1:5" ht="13.8" thickBot="1" x14ac:dyDescent="0.3">
      <c r="A32" s="312" t="s">
        <v>208</v>
      </c>
      <c r="B32" s="323"/>
      <c r="C32" s="323"/>
      <c r="D32" s="324">
        <v>0</v>
      </c>
      <c r="E32" s="323"/>
    </row>
    <row r="33" spans="1:5" s="53" customFormat="1" x14ac:dyDescent="0.25">
      <c r="A33" s="202" t="s">
        <v>491</v>
      </c>
      <c r="B33" s="202"/>
      <c r="C33" s="202"/>
      <c r="D33" s="202"/>
      <c r="E33" s="202"/>
    </row>
    <row r="34" spans="1:5" x14ac:dyDescent="0.25">
      <c r="A34" s="156" t="s">
        <v>109</v>
      </c>
      <c r="B34" s="156"/>
      <c r="C34" s="156"/>
      <c r="D34" s="156"/>
      <c r="E34" s="156"/>
    </row>
    <row r="35" spans="1:5" x14ac:dyDescent="0.25">
      <c r="A35" s="157" t="s">
        <v>480</v>
      </c>
      <c r="B35" s="157"/>
      <c r="C35" s="157"/>
      <c r="D35" s="157"/>
      <c r="E35" s="157"/>
    </row>
    <row r="36" spans="1:5" x14ac:dyDescent="0.25">
      <c r="A36" s="157"/>
      <c r="B36" s="157"/>
      <c r="C36" s="157"/>
      <c r="D36" s="157"/>
      <c r="E36" s="157"/>
    </row>
  </sheetData>
  <mergeCells count="5">
    <mergeCell ref="A1:E1"/>
    <mergeCell ref="B4:E4"/>
    <mergeCell ref="A34:E34"/>
    <mergeCell ref="A35:E36"/>
    <mergeCell ref="A33:E33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3 Landwirtschaftliche Förderungsleistungen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4" tint="0.59999389629810485"/>
  </sheetPr>
  <dimension ref="A1:J16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46.44140625" style="51" customWidth="1"/>
    <col min="2" max="2" width="9.33203125" style="51" bestFit="1" customWidth="1"/>
    <col min="3" max="3" width="7" style="51" bestFit="1" customWidth="1"/>
    <col min="4" max="4" width="8.33203125" style="51" bestFit="1" customWidth="1"/>
    <col min="5" max="5" width="5.88671875" style="51" bestFit="1" customWidth="1"/>
    <col min="6" max="16384" width="11.44140625" style="51"/>
  </cols>
  <sheetData>
    <row r="1" spans="1:10" s="67" customFormat="1" ht="36" customHeight="1" x14ac:dyDescent="0.3">
      <c r="A1" s="158" t="s">
        <v>447</v>
      </c>
      <c r="B1" s="158"/>
      <c r="C1" s="158"/>
      <c r="D1" s="158"/>
      <c r="E1" s="158"/>
    </row>
    <row r="2" spans="1:10" s="67" customFormat="1" ht="18" customHeight="1" x14ac:dyDescent="0.25">
      <c r="A2" s="78"/>
      <c r="B2" s="78"/>
      <c r="C2" s="78"/>
      <c r="D2" s="78"/>
      <c r="E2" s="78"/>
    </row>
    <row r="3" spans="1:10" s="67" customFormat="1" ht="18" customHeight="1" x14ac:dyDescent="0.25">
      <c r="A3" s="78"/>
      <c r="B3" s="78"/>
      <c r="C3" s="78"/>
      <c r="D3" s="78"/>
      <c r="E3" s="78"/>
    </row>
    <row r="4" spans="1:10" ht="13.8" thickBot="1" x14ac:dyDescent="0.3">
      <c r="B4" s="155" t="s">
        <v>233</v>
      </c>
      <c r="C4" s="155"/>
      <c r="D4" s="155"/>
      <c r="E4" s="155"/>
    </row>
    <row r="5" spans="1:10" s="69" customFormat="1" ht="39.6" x14ac:dyDescent="0.25">
      <c r="A5" s="319"/>
      <c r="B5" s="320" t="s">
        <v>210</v>
      </c>
      <c r="C5" s="320" t="s">
        <v>191</v>
      </c>
      <c r="D5" s="320" t="s">
        <v>192</v>
      </c>
      <c r="E5" s="320" t="s">
        <v>193</v>
      </c>
    </row>
    <row r="6" spans="1:10" s="52" customFormat="1" x14ac:dyDescent="0.25">
      <c r="A6" s="310"/>
      <c r="B6" s="310"/>
      <c r="C6" s="310" t="s">
        <v>234</v>
      </c>
      <c r="D6" s="310" t="s">
        <v>195</v>
      </c>
      <c r="E6" s="310" t="s">
        <v>196</v>
      </c>
    </row>
    <row r="7" spans="1:10" s="53" customFormat="1" x14ac:dyDescent="0.25">
      <c r="A7" s="53" t="s">
        <v>0</v>
      </c>
      <c r="B7" s="70">
        <v>71</v>
      </c>
      <c r="C7" s="54" t="s">
        <v>197</v>
      </c>
      <c r="D7" s="54">
        <v>505085</v>
      </c>
      <c r="E7" s="61">
        <v>100</v>
      </c>
    </row>
    <row r="8" spans="1:10" x14ac:dyDescent="0.25">
      <c r="A8" s="51" t="s">
        <v>235</v>
      </c>
      <c r="B8" s="72">
        <v>71</v>
      </c>
      <c r="C8" s="59">
        <v>688.47249999999997</v>
      </c>
      <c r="D8" s="59">
        <v>505085</v>
      </c>
      <c r="E8" s="68">
        <v>100</v>
      </c>
    </row>
    <row r="9" spans="1:10" x14ac:dyDescent="0.25">
      <c r="A9" s="51" t="s">
        <v>236</v>
      </c>
      <c r="B9" s="59" t="s">
        <v>171</v>
      </c>
      <c r="C9" s="59" t="s">
        <v>171</v>
      </c>
      <c r="D9" s="59" t="s">
        <v>171</v>
      </c>
      <c r="E9" s="68" t="s">
        <v>171</v>
      </c>
      <c r="G9" s="59"/>
      <c r="H9" s="59"/>
      <c r="I9" s="59"/>
      <c r="J9" s="68"/>
    </row>
    <row r="10" spans="1:10" x14ac:dyDescent="0.25">
      <c r="B10" s="76"/>
      <c r="C10" s="76"/>
      <c r="D10" s="76"/>
      <c r="E10" s="60"/>
    </row>
    <row r="11" spans="1:10" s="53" customFormat="1" x14ac:dyDescent="0.25">
      <c r="A11" s="62" t="s">
        <v>207</v>
      </c>
      <c r="B11" s="62"/>
      <c r="C11" s="62"/>
      <c r="D11" s="62">
        <v>505088</v>
      </c>
    </row>
    <row r="12" spans="1:10" ht="13.8" thickBot="1" x14ac:dyDescent="0.3">
      <c r="A12" s="312" t="s">
        <v>208</v>
      </c>
      <c r="B12" s="325"/>
      <c r="C12" s="325"/>
      <c r="D12" s="313">
        <v>-3</v>
      </c>
      <c r="E12" s="326"/>
    </row>
    <row r="13" spans="1:10" x14ac:dyDescent="0.25">
      <c r="A13" s="202" t="s">
        <v>491</v>
      </c>
      <c r="B13" s="202"/>
      <c r="C13" s="202"/>
      <c r="D13" s="202"/>
      <c r="E13" s="202"/>
    </row>
    <row r="14" spans="1:10" x14ac:dyDescent="0.25">
      <c r="A14" s="156" t="s">
        <v>109</v>
      </c>
      <c r="B14" s="156"/>
      <c r="C14" s="156"/>
      <c r="D14" s="156"/>
      <c r="E14" s="156"/>
    </row>
    <row r="15" spans="1:10" x14ac:dyDescent="0.25">
      <c r="A15" s="157" t="s">
        <v>483</v>
      </c>
      <c r="B15" s="157"/>
      <c r="C15" s="157"/>
      <c r="D15" s="157"/>
      <c r="E15" s="157"/>
    </row>
    <row r="16" spans="1:10" x14ac:dyDescent="0.25">
      <c r="A16" s="157"/>
      <c r="B16" s="157"/>
      <c r="C16" s="157"/>
      <c r="D16" s="157"/>
      <c r="E16" s="157"/>
    </row>
  </sheetData>
  <mergeCells count="5">
    <mergeCell ref="A1:E1"/>
    <mergeCell ref="B4:E4"/>
    <mergeCell ref="A14:E14"/>
    <mergeCell ref="A15:E16"/>
    <mergeCell ref="A13:E13"/>
  </mergeCells>
  <pageMargins left="0.59055118110236227" right="0.59055118110236227" top="0.98425196850393704" bottom="0.98425196850393704" header="0.51181102362204722" footer="0.51181102362204722"/>
  <pageSetup paperSize="9" orientation="portrait" verticalDpi="0" r:id="rId1"/>
  <headerFooter alignWithMargins="0">
    <oddHeader>&amp;L&amp;"Times New Roman,Fett"&amp;12 3 Landwirtschaftliche Förderungsleistungen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1312A-915E-4608-84FF-4C17DB0EF212}">
  <dimension ref="A1"/>
  <sheetViews>
    <sheetView workbookViewId="0"/>
  </sheetViews>
  <sheetFormatPr baseColWidth="10" defaultRowHeight="13.2" x14ac:dyDescent="0.25"/>
  <sheetData>
    <row r="1" spans="1:1" ht="15" x14ac:dyDescent="0.25">
      <c r="A1" s="405" t="s">
        <v>497</v>
      </c>
    </row>
  </sheetData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4"/>
  </sheetPr>
  <dimension ref="A1:I36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5" style="51" customWidth="1"/>
    <col min="2" max="2" width="7.109375" style="51" customWidth="1"/>
    <col min="3" max="8" width="9.6640625" style="51" customWidth="1"/>
    <col min="9" max="16384" width="11.44140625" style="51"/>
  </cols>
  <sheetData>
    <row r="1" spans="1:8" ht="18" customHeight="1" x14ac:dyDescent="0.3">
      <c r="A1" s="154" t="s">
        <v>448</v>
      </c>
      <c r="B1" s="154"/>
      <c r="C1" s="154"/>
      <c r="D1" s="154"/>
      <c r="E1" s="154"/>
      <c r="F1" s="154"/>
      <c r="G1" s="154"/>
      <c r="H1" s="154"/>
    </row>
    <row r="2" spans="1:8" ht="18" customHeight="1" x14ac:dyDescent="0.25">
      <c r="A2" s="50"/>
      <c r="B2" s="50"/>
      <c r="C2" s="50"/>
      <c r="D2" s="50"/>
      <c r="E2" s="50"/>
      <c r="F2" s="50"/>
      <c r="G2" s="50"/>
      <c r="H2" s="50"/>
    </row>
    <row r="3" spans="1:8" ht="18" customHeight="1" x14ac:dyDescent="0.25">
      <c r="A3" s="50"/>
      <c r="B3" s="50"/>
      <c r="C3" s="50"/>
      <c r="D3" s="50"/>
      <c r="E3" s="50"/>
      <c r="F3" s="50"/>
      <c r="G3" s="50"/>
      <c r="H3" s="50"/>
    </row>
    <row r="4" spans="1:8" ht="13.8" thickBot="1" x14ac:dyDescent="0.3">
      <c r="G4" s="155" t="s">
        <v>237</v>
      </c>
      <c r="H4" s="155"/>
    </row>
    <row r="5" spans="1:8" x14ac:dyDescent="0.25">
      <c r="A5" s="308"/>
      <c r="B5" s="331" t="s">
        <v>0</v>
      </c>
      <c r="C5" s="330" t="s">
        <v>238</v>
      </c>
      <c r="D5" s="330"/>
      <c r="E5" s="330"/>
      <c r="F5" s="330"/>
      <c r="G5" s="330"/>
      <c r="H5" s="330"/>
    </row>
    <row r="6" spans="1:8" x14ac:dyDescent="0.25">
      <c r="A6" s="327" t="s">
        <v>239</v>
      </c>
      <c r="B6" s="332"/>
      <c r="C6" s="328" t="s">
        <v>240</v>
      </c>
      <c r="D6" s="328" t="s">
        <v>162</v>
      </c>
      <c r="E6" s="328" t="s">
        <v>163</v>
      </c>
      <c r="F6" s="328" t="s">
        <v>164</v>
      </c>
      <c r="G6" s="328" t="s">
        <v>165</v>
      </c>
      <c r="H6" s="328" t="s">
        <v>241</v>
      </c>
    </row>
    <row r="7" spans="1:8" x14ac:dyDescent="0.25">
      <c r="A7" s="51">
        <v>1929</v>
      </c>
      <c r="B7" s="333">
        <v>1317</v>
      </c>
      <c r="C7" s="51">
        <v>989</v>
      </c>
      <c r="D7" s="51">
        <v>275</v>
      </c>
      <c r="E7" s="51">
        <v>42</v>
      </c>
      <c r="F7" s="51">
        <v>3</v>
      </c>
      <c r="G7" s="51">
        <v>2</v>
      </c>
      <c r="H7" s="51">
        <v>6</v>
      </c>
    </row>
    <row r="8" spans="1:8" x14ac:dyDescent="0.25">
      <c r="A8" s="51">
        <v>1955</v>
      </c>
      <c r="B8" s="333">
        <v>1366</v>
      </c>
      <c r="C8" s="51">
        <v>1120</v>
      </c>
      <c r="D8" s="51">
        <v>203</v>
      </c>
      <c r="E8" s="51">
        <v>34</v>
      </c>
      <c r="F8" s="51">
        <v>4</v>
      </c>
      <c r="G8" s="51">
        <v>4</v>
      </c>
      <c r="H8" s="51">
        <v>1</v>
      </c>
    </row>
    <row r="9" spans="1:8" x14ac:dyDescent="0.25">
      <c r="A9" s="51">
        <v>1965</v>
      </c>
      <c r="B9" s="333">
        <v>898</v>
      </c>
      <c r="C9" s="51">
        <v>621</v>
      </c>
      <c r="D9" s="51">
        <v>168</v>
      </c>
      <c r="E9" s="51">
        <v>91</v>
      </c>
      <c r="F9" s="51">
        <v>11</v>
      </c>
      <c r="G9" s="51">
        <v>5</v>
      </c>
      <c r="H9" s="51">
        <v>2</v>
      </c>
    </row>
    <row r="10" spans="1:8" x14ac:dyDescent="0.25">
      <c r="A10" s="51">
        <v>1969</v>
      </c>
      <c r="B10" s="333">
        <v>783</v>
      </c>
      <c r="C10" s="51">
        <v>544</v>
      </c>
      <c r="D10" s="51">
        <v>111</v>
      </c>
      <c r="E10" s="51">
        <v>96</v>
      </c>
      <c r="F10" s="51">
        <v>19</v>
      </c>
      <c r="G10" s="51">
        <v>10</v>
      </c>
      <c r="H10" s="51">
        <v>3</v>
      </c>
    </row>
    <row r="11" spans="1:8" x14ac:dyDescent="0.25">
      <c r="A11" s="51">
        <v>1975</v>
      </c>
      <c r="B11" s="333">
        <v>582</v>
      </c>
      <c r="C11" s="51">
        <v>372</v>
      </c>
      <c r="D11" s="51">
        <v>83</v>
      </c>
      <c r="E11" s="51">
        <v>78</v>
      </c>
      <c r="F11" s="51">
        <v>32</v>
      </c>
      <c r="G11" s="51">
        <v>11</v>
      </c>
      <c r="H11" s="51">
        <v>6</v>
      </c>
    </row>
    <row r="12" spans="1:8" x14ac:dyDescent="0.25">
      <c r="A12" s="51">
        <v>1980</v>
      </c>
      <c r="B12" s="333">
        <v>494</v>
      </c>
      <c r="C12" s="51">
        <v>286</v>
      </c>
      <c r="D12" s="51">
        <v>80</v>
      </c>
      <c r="E12" s="51">
        <v>70</v>
      </c>
      <c r="F12" s="51">
        <v>38</v>
      </c>
      <c r="G12" s="51">
        <v>14</v>
      </c>
      <c r="H12" s="51">
        <v>6</v>
      </c>
    </row>
    <row r="13" spans="1:8" x14ac:dyDescent="0.25">
      <c r="A13" s="51">
        <v>1985</v>
      </c>
      <c r="B13" s="333">
        <v>448</v>
      </c>
      <c r="C13" s="51">
        <v>263</v>
      </c>
      <c r="D13" s="51">
        <v>60</v>
      </c>
      <c r="E13" s="51">
        <v>59</v>
      </c>
      <c r="F13" s="51">
        <v>40</v>
      </c>
      <c r="G13" s="51">
        <v>21</v>
      </c>
      <c r="H13" s="51">
        <v>5</v>
      </c>
    </row>
    <row r="14" spans="1:8" x14ac:dyDescent="0.25">
      <c r="A14" s="51">
        <v>1990</v>
      </c>
      <c r="B14" s="333">
        <v>417</v>
      </c>
      <c r="C14" s="51">
        <v>248</v>
      </c>
      <c r="D14" s="51">
        <v>43</v>
      </c>
      <c r="E14" s="51">
        <v>45</v>
      </c>
      <c r="F14" s="51">
        <v>45</v>
      </c>
      <c r="G14" s="51">
        <v>33</v>
      </c>
      <c r="H14" s="51">
        <v>3</v>
      </c>
    </row>
    <row r="15" spans="1:8" x14ac:dyDescent="0.25">
      <c r="A15" s="51">
        <v>1995</v>
      </c>
      <c r="B15" s="333">
        <v>401</v>
      </c>
      <c r="C15" s="51">
        <v>253</v>
      </c>
      <c r="D15" s="51">
        <v>20</v>
      </c>
      <c r="E15" s="51">
        <v>49</v>
      </c>
      <c r="F15" s="51">
        <v>37</v>
      </c>
      <c r="G15" s="51">
        <v>36</v>
      </c>
      <c r="H15" s="51">
        <v>6</v>
      </c>
    </row>
    <row r="16" spans="1:8" x14ac:dyDescent="0.25">
      <c r="A16" s="51">
        <v>2000</v>
      </c>
      <c r="B16" s="333">
        <v>199</v>
      </c>
      <c r="C16" s="51">
        <v>73</v>
      </c>
      <c r="D16" s="51">
        <v>23</v>
      </c>
      <c r="E16" s="51">
        <v>29</v>
      </c>
      <c r="F16" s="51">
        <v>20</v>
      </c>
      <c r="G16" s="51">
        <v>40</v>
      </c>
      <c r="H16" s="51">
        <v>14</v>
      </c>
    </row>
    <row r="17" spans="1:8" x14ac:dyDescent="0.25">
      <c r="A17" s="51">
        <v>2005</v>
      </c>
      <c r="B17" s="333">
        <v>128</v>
      </c>
      <c r="C17" s="66">
        <v>9</v>
      </c>
      <c r="D17" s="36">
        <v>16</v>
      </c>
      <c r="E17" s="36">
        <v>23</v>
      </c>
      <c r="F17" s="36">
        <v>21</v>
      </c>
      <c r="G17" s="36">
        <v>41</v>
      </c>
      <c r="H17" s="36">
        <v>18</v>
      </c>
    </row>
    <row r="18" spans="1:8" x14ac:dyDescent="0.25">
      <c r="A18" s="51">
        <v>2007</v>
      </c>
      <c r="B18" s="333">
        <v>127</v>
      </c>
      <c r="C18" s="66">
        <v>10</v>
      </c>
      <c r="D18" s="51">
        <v>14</v>
      </c>
      <c r="E18" s="51">
        <v>24</v>
      </c>
      <c r="F18" s="51">
        <v>24</v>
      </c>
      <c r="G18" s="51">
        <v>37</v>
      </c>
      <c r="H18" s="51">
        <v>18</v>
      </c>
    </row>
    <row r="19" spans="1:8" x14ac:dyDescent="0.25">
      <c r="A19" s="51">
        <v>2009</v>
      </c>
      <c r="B19" s="333">
        <v>123</v>
      </c>
      <c r="C19" s="66">
        <v>6</v>
      </c>
      <c r="D19" s="51">
        <v>15</v>
      </c>
      <c r="E19" s="51">
        <v>24</v>
      </c>
      <c r="F19" s="51">
        <v>22</v>
      </c>
      <c r="G19" s="51">
        <v>39</v>
      </c>
      <c r="H19" s="51">
        <v>17</v>
      </c>
    </row>
    <row r="20" spans="1:8" x14ac:dyDescent="0.25">
      <c r="A20" s="51">
        <v>2010</v>
      </c>
      <c r="B20" s="333">
        <v>118</v>
      </c>
      <c r="C20" s="66">
        <v>7</v>
      </c>
      <c r="D20" s="51">
        <v>13</v>
      </c>
      <c r="E20" s="51">
        <v>20</v>
      </c>
      <c r="F20" s="51">
        <v>22</v>
      </c>
      <c r="G20" s="51">
        <v>39</v>
      </c>
      <c r="H20" s="51">
        <v>17</v>
      </c>
    </row>
    <row r="21" spans="1:8" x14ac:dyDescent="0.25">
      <c r="A21" s="51">
        <v>2013</v>
      </c>
      <c r="B21" s="333">
        <v>109</v>
      </c>
      <c r="C21" s="66">
        <v>6</v>
      </c>
      <c r="D21" s="51">
        <v>12</v>
      </c>
      <c r="E21" s="51">
        <v>14</v>
      </c>
      <c r="F21" s="51">
        <v>22</v>
      </c>
      <c r="G21" s="51">
        <v>37</v>
      </c>
      <c r="H21" s="51">
        <v>18</v>
      </c>
    </row>
    <row r="22" spans="1:8" x14ac:dyDescent="0.25">
      <c r="A22" s="51">
        <v>2016</v>
      </c>
      <c r="B22" s="333">
        <v>102</v>
      </c>
      <c r="C22" s="66">
        <v>4</v>
      </c>
      <c r="D22" s="51">
        <v>8</v>
      </c>
      <c r="E22" s="51">
        <v>13</v>
      </c>
      <c r="F22" s="51">
        <v>21</v>
      </c>
      <c r="G22" s="51">
        <v>36</v>
      </c>
      <c r="H22" s="51">
        <v>20</v>
      </c>
    </row>
    <row r="23" spans="1:8" s="122" customFormat="1" ht="13.8" thickBot="1" x14ac:dyDescent="0.3">
      <c r="A23" s="326">
        <v>2020</v>
      </c>
      <c r="B23" s="334">
        <v>95</v>
      </c>
      <c r="C23" s="315">
        <v>3</v>
      </c>
      <c r="D23" s="326">
        <v>6</v>
      </c>
      <c r="E23" s="326">
        <v>8</v>
      </c>
      <c r="F23" s="326">
        <v>20</v>
      </c>
      <c r="G23" s="326">
        <v>34</v>
      </c>
      <c r="H23" s="326">
        <v>24</v>
      </c>
    </row>
    <row r="24" spans="1:8" x14ac:dyDescent="0.25">
      <c r="A24" s="202" t="s">
        <v>491</v>
      </c>
      <c r="B24" s="202"/>
      <c r="C24" s="202"/>
      <c r="D24" s="202"/>
      <c r="E24" s="202"/>
      <c r="F24" s="202"/>
      <c r="G24" s="202"/>
      <c r="H24" s="202"/>
    </row>
    <row r="25" spans="1:8" x14ac:dyDescent="0.25">
      <c r="A25" s="156" t="s">
        <v>159</v>
      </c>
      <c r="B25" s="156"/>
      <c r="C25" s="156"/>
      <c r="D25" s="156"/>
      <c r="E25" s="156"/>
      <c r="F25" s="156"/>
      <c r="G25" s="156"/>
      <c r="H25" s="156"/>
    </row>
    <row r="26" spans="1:8" x14ac:dyDescent="0.25">
      <c r="A26" s="156" t="s">
        <v>242</v>
      </c>
      <c r="B26" s="156"/>
      <c r="C26" s="156"/>
      <c r="D26" s="156"/>
      <c r="E26" s="156"/>
      <c r="F26" s="156"/>
      <c r="G26" s="156"/>
      <c r="H26" s="156"/>
    </row>
    <row r="27" spans="1:8" s="67" customFormat="1" x14ac:dyDescent="0.25">
      <c r="A27" s="160" t="s">
        <v>243</v>
      </c>
      <c r="B27" s="160"/>
      <c r="C27" s="160"/>
      <c r="D27" s="160"/>
      <c r="E27" s="160"/>
      <c r="F27" s="160"/>
      <c r="G27" s="160"/>
      <c r="H27" s="160"/>
    </row>
    <row r="28" spans="1:8" s="67" customFormat="1" ht="25.5" customHeight="1" x14ac:dyDescent="0.25">
      <c r="A28" s="160" t="s">
        <v>244</v>
      </c>
      <c r="B28" s="160"/>
      <c r="C28" s="160"/>
      <c r="D28" s="160"/>
      <c r="E28" s="160"/>
      <c r="F28" s="160"/>
      <c r="G28" s="160"/>
      <c r="H28" s="160"/>
    </row>
    <row r="29" spans="1:8" s="67" customFormat="1" x14ac:dyDescent="0.25">
      <c r="A29" s="160" t="s">
        <v>245</v>
      </c>
      <c r="B29" s="160"/>
      <c r="C29" s="160"/>
      <c r="D29" s="160"/>
      <c r="E29" s="160"/>
      <c r="F29" s="160"/>
      <c r="G29" s="160"/>
      <c r="H29" s="160"/>
    </row>
    <row r="30" spans="1:8" s="67" customFormat="1" x14ac:dyDescent="0.25">
      <c r="A30" s="160" t="s">
        <v>246</v>
      </c>
      <c r="B30" s="160"/>
      <c r="C30" s="160"/>
      <c r="D30" s="160"/>
      <c r="E30" s="160"/>
      <c r="F30" s="160"/>
      <c r="G30" s="160"/>
      <c r="H30" s="160"/>
    </row>
    <row r="31" spans="1:8" s="67" customFormat="1" x14ac:dyDescent="0.25">
      <c r="A31" s="160" t="s">
        <v>247</v>
      </c>
      <c r="B31" s="160"/>
      <c r="C31" s="160"/>
      <c r="D31" s="160"/>
      <c r="E31" s="160"/>
      <c r="F31" s="160"/>
      <c r="G31" s="160"/>
      <c r="H31" s="160"/>
    </row>
    <row r="32" spans="1:8" s="67" customFormat="1" x14ac:dyDescent="0.25">
      <c r="A32" s="160" t="s">
        <v>248</v>
      </c>
      <c r="B32" s="160"/>
      <c r="C32" s="160"/>
      <c r="D32" s="160"/>
      <c r="E32" s="160"/>
      <c r="F32" s="160"/>
      <c r="G32" s="160"/>
      <c r="H32" s="160"/>
    </row>
    <row r="33" spans="1:9" s="67" customFormat="1" x14ac:dyDescent="0.25">
      <c r="A33" s="160" t="s">
        <v>249</v>
      </c>
      <c r="B33" s="160"/>
      <c r="C33" s="160"/>
      <c r="D33" s="160"/>
      <c r="E33" s="160"/>
      <c r="F33" s="160"/>
      <c r="G33" s="160"/>
      <c r="H33" s="160"/>
    </row>
    <row r="34" spans="1:9" s="67" customFormat="1" x14ac:dyDescent="0.25">
      <c r="A34" s="160" t="s">
        <v>250</v>
      </c>
      <c r="B34" s="160"/>
      <c r="C34" s="160"/>
      <c r="D34" s="160"/>
      <c r="E34" s="160"/>
      <c r="F34" s="160"/>
      <c r="G34" s="160"/>
      <c r="H34" s="160"/>
    </row>
    <row r="35" spans="1:9" s="67" customFormat="1" x14ac:dyDescent="0.25">
      <c r="A35" s="160" t="s">
        <v>251</v>
      </c>
      <c r="B35" s="160"/>
      <c r="C35" s="160"/>
      <c r="D35" s="160"/>
      <c r="E35" s="160"/>
      <c r="F35" s="160"/>
      <c r="G35" s="160"/>
      <c r="H35" s="160"/>
    </row>
    <row r="36" spans="1:9" s="67" customFormat="1" ht="27.75" customHeight="1" x14ac:dyDescent="0.25">
      <c r="A36" s="160" t="s">
        <v>252</v>
      </c>
      <c r="B36" s="161"/>
      <c r="C36" s="161"/>
      <c r="D36" s="161"/>
      <c r="E36" s="161"/>
      <c r="F36" s="161"/>
      <c r="G36" s="161"/>
      <c r="H36" s="161"/>
      <c r="I36" s="79"/>
    </row>
  </sheetData>
  <mergeCells count="16">
    <mergeCell ref="A27:H27"/>
    <mergeCell ref="A34:H34"/>
    <mergeCell ref="A35:H35"/>
    <mergeCell ref="A36:H36"/>
    <mergeCell ref="A28:H28"/>
    <mergeCell ref="A29:H29"/>
    <mergeCell ref="A30:H30"/>
    <mergeCell ref="A31:H31"/>
    <mergeCell ref="A32:H32"/>
    <mergeCell ref="A33:H33"/>
    <mergeCell ref="A1:H1"/>
    <mergeCell ref="G4:H4"/>
    <mergeCell ref="C5:H5"/>
    <mergeCell ref="A25:H25"/>
    <mergeCell ref="A26:H26"/>
    <mergeCell ref="A24:H24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4"/>
  </sheetPr>
  <dimension ref="A1:H39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5" style="51" customWidth="1"/>
    <col min="2" max="2" width="13.109375" style="51" customWidth="1"/>
    <col min="3" max="3" width="10.33203125" style="51" bestFit="1" customWidth="1"/>
    <col min="4" max="4" width="11.33203125" style="51" bestFit="1" customWidth="1"/>
    <col min="5" max="5" width="11.6640625" style="51" bestFit="1" customWidth="1"/>
    <col min="6" max="7" width="9.6640625" style="51" customWidth="1"/>
    <col min="8" max="16384" width="11.44140625" style="51"/>
  </cols>
  <sheetData>
    <row r="1" spans="1:8" ht="18" customHeight="1" x14ac:dyDescent="0.3">
      <c r="A1" s="154" t="s">
        <v>253</v>
      </c>
      <c r="B1" s="154"/>
      <c r="C1" s="154"/>
      <c r="D1" s="154"/>
      <c r="E1" s="154"/>
      <c r="F1" s="154"/>
      <c r="G1" s="154"/>
      <c r="H1" s="108"/>
    </row>
    <row r="2" spans="1:8" ht="18" customHeight="1" x14ac:dyDescent="0.25">
      <c r="A2" s="50"/>
      <c r="B2" s="50"/>
      <c r="C2" s="50"/>
      <c r="D2" s="50"/>
      <c r="E2" s="50"/>
      <c r="F2" s="50"/>
      <c r="G2" s="50"/>
    </row>
    <row r="3" spans="1:8" ht="18" customHeight="1" x14ac:dyDescent="0.25">
      <c r="A3" s="50"/>
      <c r="B3" s="50"/>
      <c r="C3" s="50"/>
      <c r="D3" s="50"/>
      <c r="E3" s="50"/>
      <c r="F3" s="50"/>
      <c r="G3" s="50"/>
    </row>
    <row r="4" spans="1:8" ht="13.8" thickBot="1" x14ac:dyDescent="0.3">
      <c r="F4" s="155" t="s">
        <v>254</v>
      </c>
      <c r="G4" s="155"/>
    </row>
    <row r="5" spans="1:8" x14ac:dyDescent="0.25">
      <c r="A5" s="308"/>
      <c r="B5" s="331" t="s">
        <v>0</v>
      </c>
      <c r="C5" s="337" t="s">
        <v>255</v>
      </c>
      <c r="D5" s="337"/>
      <c r="E5" s="337"/>
      <c r="F5" s="337" t="s">
        <v>256</v>
      </c>
      <c r="G5" s="337"/>
    </row>
    <row r="6" spans="1:8" x14ac:dyDescent="0.25">
      <c r="A6" s="335" t="s">
        <v>239</v>
      </c>
      <c r="B6" s="332"/>
      <c r="C6" s="336" t="s">
        <v>124</v>
      </c>
      <c r="D6" s="309" t="s">
        <v>39</v>
      </c>
      <c r="E6" s="309" t="s">
        <v>40</v>
      </c>
      <c r="F6" s="309" t="s">
        <v>4</v>
      </c>
      <c r="G6" s="309" t="s">
        <v>5</v>
      </c>
    </row>
    <row r="7" spans="1:8" x14ac:dyDescent="0.25">
      <c r="A7" s="66">
        <v>1929</v>
      </c>
      <c r="B7" s="333">
        <v>1317</v>
      </c>
      <c r="C7" s="66" t="s">
        <v>257</v>
      </c>
      <c r="D7" s="66">
        <v>898</v>
      </c>
      <c r="E7" s="66">
        <v>419</v>
      </c>
      <c r="F7" s="66" t="s">
        <v>257</v>
      </c>
      <c r="G7" s="66" t="s">
        <v>257</v>
      </c>
    </row>
    <row r="8" spans="1:8" s="77" customFormat="1" x14ac:dyDescent="0.25">
      <c r="A8" s="65">
        <v>1955</v>
      </c>
      <c r="B8" s="333">
        <v>1366</v>
      </c>
      <c r="C8" s="66" t="s">
        <v>257</v>
      </c>
      <c r="D8" s="65" t="s">
        <v>257</v>
      </c>
      <c r="E8" s="65" t="s">
        <v>257</v>
      </c>
      <c r="F8" s="65" t="s">
        <v>257</v>
      </c>
      <c r="G8" s="65" t="s">
        <v>257</v>
      </c>
    </row>
    <row r="9" spans="1:8" x14ac:dyDescent="0.25">
      <c r="A9" s="66">
        <v>1965</v>
      </c>
      <c r="B9" s="333">
        <v>898</v>
      </c>
      <c r="C9" s="66" t="s">
        <v>257</v>
      </c>
      <c r="D9" s="66">
        <v>333</v>
      </c>
      <c r="E9" s="66">
        <v>565</v>
      </c>
      <c r="F9" s="66" t="s">
        <v>257</v>
      </c>
      <c r="G9" s="66" t="s">
        <v>257</v>
      </c>
    </row>
    <row r="10" spans="1:8" x14ac:dyDescent="0.25">
      <c r="A10" s="66">
        <v>1969</v>
      </c>
      <c r="B10" s="338">
        <v>783</v>
      </c>
      <c r="C10" s="66" t="s">
        <v>257</v>
      </c>
      <c r="D10" s="66">
        <v>231</v>
      </c>
      <c r="E10" s="66">
        <v>552</v>
      </c>
      <c r="F10" s="66">
        <v>625</v>
      </c>
      <c r="G10" s="66">
        <v>158</v>
      </c>
    </row>
    <row r="11" spans="1:8" x14ac:dyDescent="0.25">
      <c r="A11" s="66">
        <v>1975</v>
      </c>
      <c r="B11" s="333">
        <v>582</v>
      </c>
      <c r="C11" s="66" t="s">
        <v>257</v>
      </c>
      <c r="D11" s="66">
        <v>191</v>
      </c>
      <c r="E11" s="66">
        <v>391</v>
      </c>
      <c r="F11" s="66">
        <v>450</v>
      </c>
      <c r="G11" s="66">
        <v>132</v>
      </c>
    </row>
    <row r="12" spans="1:8" x14ac:dyDescent="0.25">
      <c r="A12" s="66">
        <v>1980</v>
      </c>
      <c r="B12" s="333">
        <v>494</v>
      </c>
      <c r="C12" s="66" t="s">
        <v>257</v>
      </c>
      <c r="D12" s="66">
        <v>162</v>
      </c>
      <c r="E12" s="66">
        <v>332</v>
      </c>
      <c r="F12" s="66" t="s">
        <v>257</v>
      </c>
      <c r="G12" s="66" t="s">
        <v>257</v>
      </c>
    </row>
    <row r="13" spans="1:8" x14ac:dyDescent="0.25">
      <c r="A13" s="66">
        <v>1985</v>
      </c>
      <c r="B13" s="333">
        <v>448</v>
      </c>
      <c r="C13" s="66" t="s">
        <v>257</v>
      </c>
      <c r="D13" s="66">
        <v>160</v>
      </c>
      <c r="E13" s="66">
        <v>288</v>
      </c>
      <c r="F13" s="66" t="s">
        <v>257</v>
      </c>
      <c r="G13" s="66" t="s">
        <v>257</v>
      </c>
    </row>
    <row r="14" spans="1:8" x14ac:dyDescent="0.25">
      <c r="A14" s="66">
        <v>1990</v>
      </c>
      <c r="B14" s="333">
        <v>417</v>
      </c>
      <c r="C14" s="66" t="s">
        <v>257</v>
      </c>
      <c r="D14" s="65">
        <v>138</v>
      </c>
      <c r="E14" s="66">
        <v>279</v>
      </c>
      <c r="F14" s="66">
        <v>348</v>
      </c>
      <c r="G14" s="66">
        <v>69</v>
      </c>
    </row>
    <row r="15" spans="1:8" x14ac:dyDescent="0.25">
      <c r="A15" s="66">
        <v>1995</v>
      </c>
      <c r="B15" s="333">
        <v>401</v>
      </c>
      <c r="C15" s="66" t="s">
        <v>257</v>
      </c>
      <c r="D15" s="65">
        <v>175</v>
      </c>
      <c r="E15" s="66">
        <v>226</v>
      </c>
      <c r="F15" s="66">
        <v>313</v>
      </c>
      <c r="G15" s="66">
        <v>88</v>
      </c>
    </row>
    <row r="16" spans="1:8" x14ac:dyDescent="0.25">
      <c r="A16" s="66">
        <v>2000</v>
      </c>
      <c r="B16" s="333">
        <v>199</v>
      </c>
      <c r="C16" s="66" t="s">
        <v>257</v>
      </c>
      <c r="D16" s="66">
        <v>107</v>
      </c>
      <c r="E16" s="66">
        <v>92</v>
      </c>
      <c r="F16" s="66" t="s">
        <v>257</v>
      </c>
      <c r="G16" s="66" t="s">
        <v>257</v>
      </c>
    </row>
    <row r="17" spans="1:7" x14ac:dyDescent="0.25">
      <c r="A17" s="66">
        <v>2005</v>
      </c>
      <c r="B17" s="333">
        <v>128</v>
      </c>
      <c r="C17" s="66" t="s">
        <v>257</v>
      </c>
      <c r="D17" s="66">
        <v>92</v>
      </c>
      <c r="E17" s="66">
        <v>36</v>
      </c>
      <c r="F17" s="66">
        <v>103</v>
      </c>
      <c r="G17" s="66">
        <v>25</v>
      </c>
    </row>
    <row r="18" spans="1:7" x14ac:dyDescent="0.25">
      <c r="A18" s="51">
        <v>2007</v>
      </c>
      <c r="B18" s="333">
        <v>127</v>
      </c>
      <c r="C18" s="66" t="s">
        <v>257</v>
      </c>
      <c r="D18" s="51">
        <v>96</v>
      </c>
      <c r="E18" s="51">
        <v>31</v>
      </c>
      <c r="F18" s="51">
        <v>101</v>
      </c>
      <c r="G18" s="51">
        <v>26</v>
      </c>
    </row>
    <row r="19" spans="1:7" x14ac:dyDescent="0.25">
      <c r="A19" s="66">
        <v>2009</v>
      </c>
      <c r="B19" s="333">
        <v>123</v>
      </c>
      <c r="C19" s="66" t="s">
        <v>257</v>
      </c>
      <c r="D19" s="66">
        <v>94</v>
      </c>
      <c r="E19" s="66">
        <v>29</v>
      </c>
      <c r="F19" s="66">
        <v>98</v>
      </c>
      <c r="G19" s="66">
        <v>25</v>
      </c>
    </row>
    <row r="20" spans="1:7" x14ac:dyDescent="0.25">
      <c r="A20" s="66">
        <v>2010</v>
      </c>
      <c r="B20" s="333">
        <v>118</v>
      </c>
      <c r="C20" s="51">
        <v>92</v>
      </c>
      <c r="D20" s="66">
        <v>17</v>
      </c>
      <c r="E20" s="66">
        <v>9</v>
      </c>
      <c r="F20" s="66">
        <v>93</v>
      </c>
      <c r="G20" s="66">
        <v>25</v>
      </c>
    </row>
    <row r="21" spans="1:7" x14ac:dyDescent="0.25">
      <c r="A21" s="66">
        <v>2013</v>
      </c>
      <c r="B21" s="333">
        <v>109</v>
      </c>
      <c r="C21" s="51">
        <v>88</v>
      </c>
      <c r="D21" s="66">
        <v>15</v>
      </c>
      <c r="E21" s="66">
        <v>6</v>
      </c>
      <c r="F21" s="66">
        <v>85</v>
      </c>
      <c r="G21" s="66">
        <v>24</v>
      </c>
    </row>
    <row r="22" spans="1:7" x14ac:dyDescent="0.25">
      <c r="A22" s="66">
        <v>2016</v>
      </c>
      <c r="B22" s="333">
        <v>102</v>
      </c>
      <c r="C22" s="51">
        <v>82</v>
      </c>
      <c r="D22" s="66">
        <v>13</v>
      </c>
      <c r="E22" s="66">
        <v>7</v>
      </c>
      <c r="F22" s="66">
        <v>81</v>
      </c>
      <c r="G22" s="66">
        <v>21</v>
      </c>
    </row>
    <row r="23" spans="1:7" s="122" customFormat="1" ht="13.8" thickBot="1" x14ac:dyDescent="0.3">
      <c r="A23" s="315">
        <v>2020</v>
      </c>
      <c r="B23" s="334">
        <v>95</v>
      </c>
      <c r="C23" s="326">
        <v>89</v>
      </c>
      <c r="D23" s="315">
        <v>5</v>
      </c>
      <c r="E23" s="315">
        <v>1</v>
      </c>
      <c r="F23" s="315">
        <v>75</v>
      </c>
      <c r="G23" s="315">
        <v>20</v>
      </c>
    </row>
    <row r="24" spans="1:7" x14ac:dyDescent="0.25">
      <c r="A24" s="202" t="s">
        <v>491</v>
      </c>
      <c r="B24" s="202"/>
      <c r="C24" s="202"/>
      <c r="D24" s="202"/>
      <c r="E24" s="202"/>
      <c r="F24" s="202"/>
      <c r="G24" s="202"/>
    </row>
    <row r="25" spans="1:7" x14ac:dyDescent="0.25">
      <c r="A25" s="156" t="s">
        <v>159</v>
      </c>
      <c r="B25" s="156"/>
      <c r="C25" s="156"/>
      <c r="D25" s="156"/>
      <c r="E25" s="156"/>
      <c r="F25" s="156"/>
      <c r="G25" s="156"/>
    </row>
    <row r="26" spans="1:7" x14ac:dyDescent="0.25">
      <c r="A26" s="156" t="s">
        <v>258</v>
      </c>
      <c r="B26" s="156"/>
      <c r="C26" s="156"/>
      <c r="D26" s="156"/>
      <c r="E26" s="156"/>
      <c r="F26" s="156"/>
      <c r="G26" s="156"/>
    </row>
    <row r="27" spans="1:7" x14ac:dyDescent="0.25">
      <c r="A27" s="156" t="s">
        <v>259</v>
      </c>
      <c r="B27" s="156"/>
      <c r="C27" s="156"/>
      <c r="D27" s="156"/>
      <c r="E27" s="156"/>
      <c r="F27" s="156"/>
      <c r="G27" s="156"/>
    </row>
    <row r="28" spans="1:7" x14ac:dyDescent="0.25">
      <c r="A28" s="156" t="s">
        <v>260</v>
      </c>
      <c r="B28" s="156"/>
      <c r="C28" s="156"/>
      <c r="D28" s="156"/>
      <c r="E28" s="156"/>
      <c r="F28" s="156"/>
      <c r="G28" s="156"/>
    </row>
    <row r="29" spans="1:7" x14ac:dyDescent="0.25">
      <c r="A29" s="156" t="s">
        <v>261</v>
      </c>
      <c r="B29" s="156"/>
      <c r="C29" s="156"/>
      <c r="D29" s="156"/>
      <c r="E29" s="156"/>
      <c r="F29" s="156"/>
      <c r="G29" s="156"/>
    </row>
    <row r="30" spans="1:7" x14ac:dyDescent="0.25">
      <c r="A30" s="156" t="s">
        <v>262</v>
      </c>
      <c r="B30" s="156"/>
      <c r="C30" s="156"/>
      <c r="D30" s="156"/>
      <c r="E30" s="156"/>
      <c r="F30" s="156"/>
      <c r="G30" s="156"/>
    </row>
    <row r="31" spans="1:7" x14ac:dyDescent="0.25">
      <c r="A31" s="156" t="s">
        <v>263</v>
      </c>
      <c r="B31" s="156"/>
      <c r="C31" s="156"/>
      <c r="D31" s="156"/>
      <c r="E31" s="156"/>
      <c r="F31" s="156"/>
      <c r="G31" s="156"/>
    </row>
    <row r="32" spans="1:7" x14ac:dyDescent="0.25">
      <c r="A32" s="156" t="s">
        <v>484</v>
      </c>
      <c r="B32" s="156"/>
      <c r="C32" s="156"/>
      <c r="D32" s="156"/>
      <c r="E32" s="156"/>
      <c r="F32" s="156"/>
      <c r="G32" s="156"/>
    </row>
    <row r="33" spans="1:7" x14ac:dyDescent="0.25">
      <c r="A33" s="156" t="s">
        <v>264</v>
      </c>
      <c r="B33" s="156"/>
      <c r="C33" s="156"/>
      <c r="D33" s="156"/>
      <c r="E33" s="156"/>
      <c r="F33" s="156"/>
      <c r="G33" s="156"/>
    </row>
    <row r="34" spans="1:7" x14ac:dyDescent="0.25">
      <c r="A34" s="156" t="s">
        <v>265</v>
      </c>
      <c r="B34" s="156"/>
      <c r="C34" s="156"/>
      <c r="D34" s="156"/>
      <c r="E34" s="156"/>
      <c r="F34" s="156"/>
      <c r="G34" s="156"/>
    </row>
    <row r="35" spans="1:7" x14ac:dyDescent="0.25">
      <c r="A35" s="156" t="s">
        <v>266</v>
      </c>
      <c r="B35" s="156"/>
      <c r="C35" s="156"/>
      <c r="D35" s="156"/>
      <c r="E35" s="156"/>
      <c r="F35" s="156"/>
      <c r="G35" s="156"/>
    </row>
    <row r="36" spans="1:7" s="122" customFormat="1" x14ac:dyDescent="0.25">
      <c r="A36" s="156" t="s">
        <v>485</v>
      </c>
      <c r="B36" s="156"/>
      <c r="C36" s="156"/>
      <c r="D36" s="156"/>
      <c r="E36" s="156"/>
      <c r="F36" s="156"/>
      <c r="G36" s="156"/>
    </row>
    <row r="37" spans="1:7" s="122" customFormat="1" x14ac:dyDescent="0.25">
      <c r="A37" s="156" t="s">
        <v>451</v>
      </c>
      <c r="B37" s="156"/>
      <c r="C37" s="156"/>
      <c r="D37" s="156"/>
      <c r="E37" s="156"/>
      <c r="F37" s="156"/>
      <c r="G37" s="156"/>
    </row>
    <row r="38" spans="1:7" s="122" customFormat="1" x14ac:dyDescent="0.25">
      <c r="A38" s="156" t="s">
        <v>452</v>
      </c>
      <c r="B38" s="156"/>
      <c r="C38" s="156"/>
      <c r="D38" s="156"/>
      <c r="E38" s="156"/>
      <c r="F38" s="156"/>
      <c r="G38" s="156"/>
    </row>
    <row r="39" spans="1:7" s="122" customFormat="1" x14ac:dyDescent="0.25">
      <c r="A39" s="156" t="s">
        <v>453</v>
      </c>
      <c r="B39" s="156"/>
      <c r="C39" s="156"/>
      <c r="D39" s="156"/>
      <c r="E39" s="156"/>
      <c r="F39" s="156"/>
      <c r="G39" s="156"/>
    </row>
  </sheetData>
  <mergeCells count="20">
    <mergeCell ref="A39:G39"/>
    <mergeCell ref="A38:G38"/>
    <mergeCell ref="A37:G37"/>
    <mergeCell ref="A36:G36"/>
    <mergeCell ref="A26:G26"/>
    <mergeCell ref="A33:G33"/>
    <mergeCell ref="A34:G34"/>
    <mergeCell ref="A35:G35"/>
    <mergeCell ref="A27:G27"/>
    <mergeCell ref="A28:G28"/>
    <mergeCell ref="A29:G29"/>
    <mergeCell ref="A30:G30"/>
    <mergeCell ref="A31:G31"/>
    <mergeCell ref="A32:G32"/>
    <mergeCell ref="A1:G1"/>
    <mergeCell ref="F4:G4"/>
    <mergeCell ref="C5:E5"/>
    <mergeCell ref="F5:G5"/>
    <mergeCell ref="A25:G25"/>
    <mergeCell ref="A24:G24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4"/>
  </sheetPr>
  <dimension ref="A1:H14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5" style="51" customWidth="1"/>
    <col min="2" max="4" width="18.77734375" style="51" customWidth="1"/>
    <col min="5" max="16384" width="11.44140625" style="51"/>
  </cols>
  <sheetData>
    <row r="1" spans="1:8" ht="18" customHeight="1" x14ac:dyDescent="0.3">
      <c r="A1" s="154" t="s">
        <v>267</v>
      </c>
      <c r="B1" s="154"/>
      <c r="C1" s="154"/>
      <c r="D1" s="162"/>
      <c r="E1" s="108"/>
      <c r="F1" s="108"/>
      <c r="G1" s="108"/>
      <c r="H1" s="108"/>
    </row>
    <row r="2" spans="1:8" ht="18" customHeight="1" x14ac:dyDescent="0.25">
      <c r="A2" s="50"/>
      <c r="B2" s="50"/>
      <c r="C2" s="50"/>
      <c r="D2" s="41"/>
    </row>
    <row r="3" spans="1:8" ht="18" customHeight="1" x14ac:dyDescent="0.25">
      <c r="A3" s="50"/>
      <c r="B3" s="50"/>
      <c r="C3" s="50"/>
      <c r="D3" s="41"/>
    </row>
    <row r="4" spans="1:8" ht="13.8" thickBot="1" x14ac:dyDescent="0.3">
      <c r="C4" s="66"/>
      <c r="D4" s="66" t="s">
        <v>268</v>
      </c>
    </row>
    <row r="5" spans="1:8" x14ac:dyDescent="0.25">
      <c r="A5" s="308"/>
      <c r="B5" s="329" t="s">
        <v>269</v>
      </c>
      <c r="C5" s="339" t="s">
        <v>270</v>
      </c>
      <c r="D5" s="339"/>
    </row>
    <row r="6" spans="1:8" x14ac:dyDescent="0.25">
      <c r="A6" s="335" t="s">
        <v>239</v>
      </c>
      <c r="B6" s="327"/>
      <c r="C6" s="336" t="s">
        <v>271</v>
      </c>
      <c r="D6" s="309" t="s">
        <v>272</v>
      </c>
    </row>
    <row r="7" spans="1:8" x14ac:dyDescent="0.25">
      <c r="A7" s="66">
        <v>2005</v>
      </c>
      <c r="B7" s="51">
        <v>35</v>
      </c>
      <c r="C7" s="66">
        <v>104622</v>
      </c>
      <c r="D7" s="60">
        <v>27.850480226590285</v>
      </c>
    </row>
    <row r="8" spans="1:8" x14ac:dyDescent="0.25">
      <c r="A8" s="51">
        <v>2007</v>
      </c>
      <c r="B8" s="51">
        <v>35</v>
      </c>
      <c r="C8" s="66">
        <v>105395</v>
      </c>
      <c r="D8" s="60">
        <v>28.155938940923154</v>
      </c>
    </row>
    <row r="9" spans="1:8" x14ac:dyDescent="0.25">
      <c r="A9" s="66">
        <v>2009</v>
      </c>
      <c r="B9" s="51">
        <v>33</v>
      </c>
      <c r="C9" s="66">
        <v>104136</v>
      </c>
      <c r="D9" s="60">
        <v>28.168541666103131</v>
      </c>
    </row>
    <row r="10" spans="1:8" x14ac:dyDescent="0.25">
      <c r="A10" s="66">
        <v>2010</v>
      </c>
      <c r="B10" s="51">
        <v>30</v>
      </c>
      <c r="C10" s="66">
        <v>103046</v>
      </c>
      <c r="D10" s="60">
        <v>28.084663352520494</v>
      </c>
    </row>
    <row r="11" spans="1:8" x14ac:dyDescent="0.25">
      <c r="A11" s="66">
        <v>2013</v>
      </c>
      <c r="B11" s="51">
        <v>33</v>
      </c>
      <c r="C11" s="65">
        <v>108767</v>
      </c>
      <c r="D11" s="80">
        <v>30.494964561277587</v>
      </c>
    </row>
    <row r="12" spans="1:8" x14ac:dyDescent="0.25">
      <c r="A12" s="66">
        <v>2016</v>
      </c>
      <c r="B12" s="51">
        <v>38</v>
      </c>
      <c r="C12" s="65">
        <v>136633</v>
      </c>
      <c r="D12" s="80">
        <v>38.040576094794488</v>
      </c>
    </row>
    <row r="13" spans="1:8" s="122" customFormat="1" ht="13.8" thickBot="1" x14ac:dyDescent="0.3">
      <c r="A13" s="315">
        <v>2020</v>
      </c>
      <c r="B13" s="326">
        <v>38</v>
      </c>
      <c r="C13" s="313">
        <v>147009</v>
      </c>
      <c r="D13" s="340">
        <v>41.020196326824447</v>
      </c>
    </row>
    <row r="14" spans="1:8" x14ac:dyDescent="0.25">
      <c r="A14" s="123" t="s">
        <v>491</v>
      </c>
    </row>
  </sheetData>
  <mergeCells count="2">
    <mergeCell ref="A1:D1"/>
    <mergeCell ref="C5:D5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4"/>
  </sheetPr>
  <dimension ref="A1:M12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5" style="51" customWidth="1"/>
    <col min="2" max="2" width="5.33203125" style="51" bestFit="1" customWidth="1"/>
    <col min="3" max="3" width="6.44140625" style="51" bestFit="1" customWidth="1"/>
    <col min="4" max="4" width="7.5546875" style="51" customWidth="1"/>
    <col min="5" max="5" width="9" style="51" bestFit="1" customWidth="1"/>
    <col min="6" max="6" width="6.5546875" style="51" customWidth="1"/>
    <col min="7" max="7" width="7.88671875" style="51" bestFit="1" customWidth="1"/>
    <col min="8" max="8" width="7.33203125" style="51" bestFit="1" customWidth="1"/>
    <col min="9" max="9" width="5.88671875" style="51" bestFit="1" customWidth="1"/>
    <col min="10" max="10" width="8.88671875" style="51" bestFit="1" customWidth="1"/>
    <col min="11" max="11" width="6.33203125" style="51" bestFit="1" customWidth="1"/>
    <col min="12" max="12" width="5.88671875" style="51" bestFit="1" customWidth="1"/>
    <col min="13" max="13" width="6.88671875" style="51" bestFit="1" customWidth="1"/>
    <col min="14" max="16384" width="11.44140625" style="51"/>
  </cols>
  <sheetData>
    <row r="1" spans="1:13" ht="18" customHeight="1" x14ac:dyDescent="0.25">
      <c r="A1" s="151" t="s">
        <v>273</v>
      </c>
      <c r="B1" s="151"/>
      <c r="C1" s="151"/>
      <c r="D1" s="151"/>
      <c r="E1" s="151"/>
      <c r="F1" s="151"/>
      <c r="G1" s="151"/>
      <c r="H1" s="151"/>
      <c r="I1" s="152"/>
      <c r="J1" s="152"/>
      <c r="K1" s="152"/>
      <c r="L1" s="152"/>
      <c r="M1" s="152"/>
    </row>
    <row r="2" spans="1:13" ht="18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18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3.8" thickBot="1" x14ac:dyDescent="0.3">
      <c r="A4" s="81"/>
      <c r="B4" s="31"/>
      <c r="C4" s="31"/>
      <c r="D4" s="31"/>
      <c r="E4" s="31"/>
      <c r="F4" s="31"/>
      <c r="G4" s="31"/>
      <c r="H4" s="31"/>
      <c r="I4" s="31"/>
      <c r="J4" s="31"/>
      <c r="K4" s="31"/>
      <c r="L4" s="163" t="s">
        <v>274</v>
      </c>
      <c r="M4" s="163"/>
    </row>
    <row r="5" spans="1:13" x14ac:dyDescent="0.25">
      <c r="A5" s="341"/>
      <c r="B5" s="346" t="s">
        <v>0</v>
      </c>
      <c r="C5" s="343" t="s">
        <v>143</v>
      </c>
      <c r="D5" s="343"/>
      <c r="E5" s="343" t="s">
        <v>55</v>
      </c>
      <c r="F5" s="343"/>
      <c r="G5" s="343"/>
      <c r="H5" s="343"/>
      <c r="I5" s="343"/>
      <c r="J5" s="343" t="s">
        <v>56</v>
      </c>
      <c r="K5" s="343"/>
      <c r="L5" s="343"/>
      <c r="M5" s="343"/>
    </row>
    <row r="6" spans="1:13" s="67" customFormat="1" ht="39.6" x14ac:dyDescent="0.25">
      <c r="A6" s="342" t="s">
        <v>239</v>
      </c>
      <c r="B6" s="347"/>
      <c r="C6" s="293" t="s">
        <v>168</v>
      </c>
      <c r="D6" s="293" t="s">
        <v>142</v>
      </c>
      <c r="E6" s="293" t="s">
        <v>275</v>
      </c>
      <c r="F6" s="293" t="s">
        <v>57</v>
      </c>
      <c r="G6" s="293" t="s">
        <v>276</v>
      </c>
      <c r="H6" s="293" t="s">
        <v>131</v>
      </c>
      <c r="I6" s="293" t="s">
        <v>58</v>
      </c>
      <c r="J6" s="293" t="s">
        <v>277</v>
      </c>
      <c r="K6" s="293" t="s">
        <v>57</v>
      </c>
      <c r="L6" s="293" t="s">
        <v>58</v>
      </c>
      <c r="M6" s="293" t="s">
        <v>59</v>
      </c>
    </row>
    <row r="7" spans="1:13" x14ac:dyDescent="0.25">
      <c r="A7" s="66">
        <v>2005</v>
      </c>
      <c r="B7" s="349">
        <v>128</v>
      </c>
      <c r="C7" s="82">
        <v>2</v>
      </c>
      <c r="D7" s="82">
        <v>9</v>
      </c>
      <c r="E7" s="82">
        <v>44</v>
      </c>
      <c r="F7" s="82">
        <v>9</v>
      </c>
      <c r="G7" s="82">
        <v>6</v>
      </c>
      <c r="H7" s="82">
        <v>20</v>
      </c>
      <c r="I7" s="82">
        <v>1</v>
      </c>
      <c r="J7" s="82">
        <v>2</v>
      </c>
      <c r="K7" s="82">
        <v>2</v>
      </c>
      <c r="L7" s="82">
        <v>4</v>
      </c>
      <c r="M7" s="82">
        <v>29</v>
      </c>
    </row>
    <row r="8" spans="1:13" x14ac:dyDescent="0.25">
      <c r="A8" s="51">
        <v>2007</v>
      </c>
      <c r="B8" s="349">
        <v>127</v>
      </c>
      <c r="C8" s="82">
        <v>2</v>
      </c>
      <c r="D8" s="82">
        <v>9</v>
      </c>
      <c r="E8" s="82">
        <v>45</v>
      </c>
      <c r="F8" s="82">
        <v>12</v>
      </c>
      <c r="G8" s="82">
        <v>9</v>
      </c>
      <c r="H8" s="82">
        <v>20</v>
      </c>
      <c r="I8" s="82">
        <v>1</v>
      </c>
      <c r="J8" s="82">
        <v>3</v>
      </c>
      <c r="K8" s="82">
        <v>2</v>
      </c>
      <c r="L8" s="82">
        <v>3</v>
      </c>
      <c r="M8" s="82">
        <v>21</v>
      </c>
    </row>
    <row r="9" spans="1:13" x14ac:dyDescent="0.25">
      <c r="A9" s="66">
        <v>2009</v>
      </c>
      <c r="B9" s="349">
        <v>123</v>
      </c>
      <c r="C9" s="82">
        <v>1</v>
      </c>
      <c r="D9" s="82">
        <v>9</v>
      </c>
      <c r="E9" s="82">
        <v>40</v>
      </c>
      <c r="F9" s="82">
        <v>10</v>
      </c>
      <c r="G9" s="82">
        <v>9</v>
      </c>
      <c r="H9" s="82">
        <v>18</v>
      </c>
      <c r="I9" s="82" t="s">
        <v>171</v>
      </c>
      <c r="J9" s="82">
        <v>3</v>
      </c>
      <c r="K9" s="82">
        <v>2</v>
      </c>
      <c r="L9" s="82">
        <v>4</v>
      </c>
      <c r="M9" s="82">
        <v>27</v>
      </c>
    </row>
    <row r="10" spans="1:13" x14ac:dyDescent="0.25">
      <c r="A10" s="66">
        <v>2010</v>
      </c>
      <c r="B10" s="349">
        <v>118</v>
      </c>
      <c r="C10" s="82" t="s">
        <v>171</v>
      </c>
      <c r="D10" s="82">
        <v>9</v>
      </c>
      <c r="E10" s="82">
        <v>41</v>
      </c>
      <c r="F10" s="82">
        <v>8</v>
      </c>
      <c r="G10" s="82">
        <v>7</v>
      </c>
      <c r="H10" s="82">
        <v>16</v>
      </c>
      <c r="I10" s="82">
        <v>1</v>
      </c>
      <c r="J10" s="82">
        <v>4</v>
      </c>
      <c r="K10" s="82">
        <v>2</v>
      </c>
      <c r="L10" s="82">
        <v>3</v>
      </c>
      <c r="M10" s="82">
        <v>27</v>
      </c>
    </row>
    <row r="11" spans="1:13" ht="13.8" thickBot="1" x14ac:dyDescent="0.3">
      <c r="A11" s="315">
        <v>2013</v>
      </c>
      <c r="B11" s="350">
        <v>109</v>
      </c>
      <c r="C11" s="345" t="s">
        <v>171</v>
      </c>
      <c r="D11" s="345">
        <v>10</v>
      </c>
      <c r="E11" s="345">
        <v>32</v>
      </c>
      <c r="F11" s="345">
        <v>9</v>
      </c>
      <c r="G11" s="345">
        <v>8</v>
      </c>
      <c r="H11" s="345">
        <v>15</v>
      </c>
      <c r="I11" s="345">
        <v>1</v>
      </c>
      <c r="J11" s="345">
        <v>5</v>
      </c>
      <c r="K11" s="345">
        <v>1</v>
      </c>
      <c r="L11" s="345">
        <v>3</v>
      </c>
      <c r="M11" s="345">
        <v>25</v>
      </c>
    </row>
    <row r="12" spans="1:13" x14ac:dyDescent="0.25">
      <c r="A12" s="202" t="s">
        <v>491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</sheetData>
  <mergeCells count="6">
    <mergeCell ref="A12:M12"/>
    <mergeCell ref="A1:M1"/>
    <mergeCell ref="L4:M4"/>
    <mergeCell ref="C5:D5"/>
    <mergeCell ref="E5:I5"/>
    <mergeCell ref="J5:M5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H31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4" customWidth="1"/>
    <col min="2" max="2" width="5.109375" style="4" bestFit="1" customWidth="1"/>
    <col min="3" max="3" width="22.6640625" style="4" bestFit="1" customWidth="1"/>
    <col min="4" max="4" width="23.33203125" style="4" bestFit="1" customWidth="1"/>
    <col min="5" max="16384" width="11.44140625" style="4"/>
  </cols>
  <sheetData>
    <row r="1" spans="1:8" ht="18" customHeight="1" x14ac:dyDescent="0.25">
      <c r="A1" s="129" t="s">
        <v>418</v>
      </c>
      <c r="B1" s="129"/>
      <c r="C1" s="129"/>
      <c r="D1" s="129"/>
      <c r="E1" s="129"/>
      <c r="F1" s="29"/>
      <c r="G1" s="29"/>
      <c r="H1" s="29"/>
    </row>
    <row r="2" spans="1:8" ht="18" customHeight="1" x14ac:dyDescent="0.25">
      <c r="A2" s="28"/>
      <c r="B2" s="28"/>
      <c r="C2" s="28"/>
      <c r="D2" s="28"/>
      <c r="E2" s="28"/>
    </row>
    <row r="3" spans="1:8" ht="18" customHeight="1" x14ac:dyDescent="0.25">
      <c r="A3" s="28"/>
      <c r="B3" s="28"/>
      <c r="C3" s="28"/>
      <c r="D3" s="28"/>
      <c r="E3" s="28"/>
    </row>
    <row r="4" spans="1:8" ht="13.8" thickBot="1" x14ac:dyDescent="0.3">
      <c r="A4" s="15"/>
      <c r="D4" s="6" t="s">
        <v>85</v>
      </c>
    </row>
    <row r="5" spans="1:8" ht="26.4" x14ac:dyDescent="0.25">
      <c r="A5" s="200"/>
      <c r="B5" s="220" t="s">
        <v>0</v>
      </c>
      <c r="C5" s="221" t="s">
        <v>166</v>
      </c>
      <c r="D5" s="221" t="s">
        <v>167</v>
      </c>
    </row>
    <row r="6" spans="1:8" x14ac:dyDescent="0.25">
      <c r="A6" s="12" t="s">
        <v>3</v>
      </c>
      <c r="B6" s="214">
        <v>95</v>
      </c>
      <c r="C6" s="13">
        <v>38</v>
      </c>
      <c r="D6" s="13">
        <v>57</v>
      </c>
    </row>
    <row r="7" spans="1:8" x14ac:dyDescent="0.25">
      <c r="A7" s="10" t="s">
        <v>134</v>
      </c>
      <c r="B7" s="214">
        <v>3</v>
      </c>
      <c r="C7" s="13">
        <v>2</v>
      </c>
      <c r="D7" s="13">
        <v>1</v>
      </c>
    </row>
    <row r="8" spans="1:8" x14ac:dyDescent="0.25">
      <c r="A8" s="10" t="s">
        <v>115</v>
      </c>
      <c r="B8" s="214">
        <v>6</v>
      </c>
      <c r="C8" s="13">
        <v>2</v>
      </c>
      <c r="D8" s="13">
        <v>4</v>
      </c>
    </row>
    <row r="9" spans="1:8" x14ac:dyDescent="0.25">
      <c r="A9" s="10" t="s">
        <v>116</v>
      </c>
      <c r="B9" s="214">
        <v>5</v>
      </c>
      <c r="C9" s="13">
        <v>2</v>
      </c>
      <c r="D9" s="13">
        <v>3</v>
      </c>
    </row>
    <row r="10" spans="1:8" x14ac:dyDescent="0.25">
      <c r="A10" s="7" t="s">
        <v>117</v>
      </c>
      <c r="B10" s="214">
        <v>3</v>
      </c>
      <c r="C10" s="13">
        <v>1</v>
      </c>
      <c r="D10" s="13">
        <v>2</v>
      </c>
    </row>
    <row r="11" spans="1:8" x14ac:dyDescent="0.25">
      <c r="A11" s="7" t="s">
        <v>118</v>
      </c>
      <c r="B11" s="214">
        <v>9</v>
      </c>
      <c r="C11" s="13">
        <v>3</v>
      </c>
      <c r="D11" s="13">
        <v>6</v>
      </c>
    </row>
    <row r="12" spans="1:8" x14ac:dyDescent="0.25">
      <c r="A12" s="7" t="s">
        <v>119</v>
      </c>
      <c r="B12" s="214">
        <v>11</v>
      </c>
      <c r="C12" s="13">
        <v>4</v>
      </c>
      <c r="D12" s="13">
        <v>7</v>
      </c>
    </row>
    <row r="13" spans="1:8" x14ac:dyDescent="0.25">
      <c r="A13" s="7" t="s">
        <v>120</v>
      </c>
      <c r="B13" s="214">
        <v>20</v>
      </c>
      <c r="C13" s="13">
        <v>8</v>
      </c>
      <c r="D13" s="13">
        <v>12</v>
      </c>
    </row>
    <row r="14" spans="1:8" x14ac:dyDescent="0.25">
      <c r="A14" s="7" t="s">
        <v>121</v>
      </c>
      <c r="B14" s="214">
        <v>14</v>
      </c>
      <c r="C14" s="13">
        <v>5</v>
      </c>
      <c r="D14" s="13">
        <v>9</v>
      </c>
    </row>
    <row r="15" spans="1:8" x14ac:dyDescent="0.25">
      <c r="A15" s="7" t="s">
        <v>122</v>
      </c>
      <c r="B15" s="214">
        <v>16</v>
      </c>
      <c r="C15" s="13">
        <v>7</v>
      </c>
      <c r="D15" s="13">
        <v>9</v>
      </c>
    </row>
    <row r="16" spans="1:8" x14ac:dyDescent="0.25">
      <c r="A16" s="7" t="s">
        <v>123</v>
      </c>
      <c r="B16" s="214">
        <v>8</v>
      </c>
      <c r="C16" s="13">
        <v>4</v>
      </c>
      <c r="D16" s="13">
        <v>4</v>
      </c>
    </row>
    <row r="17" spans="1:4" x14ac:dyDescent="0.25">
      <c r="A17" s="12" t="s">
        <v>4</v>
      </c>
      <c r="B17" s="222">
        <v>75</v>
      </c>
      <c r="C17" s="14">
        <v>28</v>
      </c>
      <c r="D17" s="14">
        <v>47</v>
      </c>
    </row>
    <row r="18" spans="1:4" x14ac:dyDescent="0.25">
      <c r="A18" s="12" t="s">
        <v>5</v>
      </c>
      <c r="B18" s="222">
        <v>20</v>
      </c>
      <c r="C18" s="14">
        <v>10</v>
      </c>
      <c r="D18" s="14">
        <v>10</v>
      </c>
    </row>
    <row r="19" spans="1:4" x14ac:dyDescent="0.25">
      <c r="A19" s="12" t="s">
        <v>6</v>
      </c>
      <c r="B19" s="214">
        <v>59</v>
      </c>
      <c r="C19" s="13">
        <v>22</v>
      </c>
      <c r="D19" s="13">
        <v>37</v>
      </c>
    </row>
    <row r="20" spans="1:4" x14ac:dyDescent="0.25">
      <c r="A20" s="12" t="s">
        <v>7</v>
      </c>
      <c r="B20" s="214">
        <v>36</v>
      </c>
      <c r="C20" s="13">
        <v>16</v>
      </c>
      <c r="D20" s="13">
        <v>20</v>
      </c>
    </row>
    <row r="21" spans="1:4" x14ac:dyDescent="0.25">
      <c r="A21" s="12" t="s">
        <v>8</v>
      </c>
      <c r="B21" s="214">
        <v>10</v>
      </c>
      <c r="C21" s="13">
        <v>4</v>
      </c>
      <c r="D21" s="13">
        <v>6</v>
      </c>
    </row>
    <row r="22" spans="1:4" x14ac:dyDescent="0.25">
      <c r="A22" s="12" t="s">
        <v>9</v>
      </c>
      <c r="B22" s="214">
        <v>6</v>
      </c>
      <c r="C22" s="13">
        <v>4</v>
      </c>
      <c r="D22" s="13">
        <v>2</v>
      </c>
    </row>
    <row r="23" spans="1:4" x14ac:dyDescent="0.25">
      <c r="A23" s="12" t="s">
        <v>10</v>
      </c>
      <c r="B23" s="214">
        <v>15</v>
      </c>
      <c r="C23" s="13">
        <v>3</v>
      </c>
      <c r="D23" s="13">
        <v>12</v>
      </c>
    </row>
    <row r="24" spans="1:4" x14ac:dyDescent="0.25">
      <c r="A24" s="12" t="s">
        <v>11</v>
      </c>
      <c r="B24" s="214">
        <v>16</v>
      </c>
      <c r="C24" s="13">
        <v>7</v>
      </c>
      <c r="D24" s="13">
        <v>9</v>
      </c>
    </row>
    <row r="25" spans="1:4" x14ac:dyDescent="0.25">
      <c r="A25" s="12" t="s">
        <v>12</v>
      </c>
      <c r="B25" s="214">
        <v>12</v>
      </c>
      <c r="C25" s="13">
        <v>4</v>
      </c>
      <c r="D25" s="13">
        <v>8</v>
      </c>
    </row>
    <row r="26" spans="1:4" x14ac:dyDescent="0.25">
      <c r="A26" s="12" t="s">
        <v>13</v>
      </c>
      <c r="B26" s="214">
        <v>14</v>
      </c>
      <c r="C26" s="13">
        <v>6</v>
      </c>
      <c r="D26" s="13">
        <v>8</v>
      </c>
    </row>
    <row r="27" spans="1:4" x14ac:dyDescent="0.25">
      <c r="A27" s="12" t="s">
        <v>14</v>
      </c>
      <c r="B27" s="214">
        <v>7</v>
      </c>
      <c r="C27" s="13">
        <v>4</v>
      </c>
      <c r="D27" s="13">
        <v>3</v>
      </c>
    </row>
    <row r="28" spans="1:4" x14ac:dyDescent="0.25">
      <c r="A28" s="12" t="s">
        <v>15</v>
      </c>
      <c r="B28" s="214">
        <v>4</v>
      </c>
      <c r="C28" s="13" t="s">
        <v>171</v>
      </c>
      <c r="D28" s="13">
        <v>4</v>
      </c>
    </row>
    <row r="29" spans="1:4" x14ac:dyDescent="0.25">
      <c r="A29" s="12" t="s">
        <v>16</v>
      </c>
      <c r="B29" s="214">
        <v>6</v>
      </c>
      <c r="C29" s="13">
        <v>2</v>
      </c>
      <c r="D29" s="13">
        <v>4</v>
      </c>
    </row>
    <row r="30" spans="1:4" ht="13.8" thickBot="1" x14ac:dyDescent="0.3">
      <c r="A30" s="198" t="s">
        <v>17</v>
      </c>
      <c r="B30" s="215">
        <v>5</v>
      </c>
      <c r="C30" s="199">
        <v>4</v>
      </c>
      <c r="D30" s="199">
        <v>1</v>
      </c>
    </row>
    <row r="31" spans="1:4" x14ac:dyDescent="0.25">
      <c r="A31" s="202" t="s">
        <v>491</v>
      </c>
      <c r="B31" s="202"/>
      <c r="C31" s="202"/>
      <c r="D31" s="202"/>
    </row>
  </sheetData>
  <mergeCells count="2">
    <mergeCell ref="A1:E1"/>
    <mergeCell ref="A31:D31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4"/>
  </sheetPr>
  <dimension ref="A1:M14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5" style="51" customWidth="1"/>
    <col min="2" max="2" width="5.33203125" style="51" bestFit="1" customWidth="1"/>
    <col min="3" max="3" width="6.44140625" style="51" bestFit="1" customWidth="1"/>
    <col min="4" max="4" width="7.5546875" style="51" customWidth="1"/>
    <col min="5" max="5" width="9" style="51" bestFit="1" customWidth="1"/>
    <col min="6" max="6" width="6.5546875" style="51" customWidth="1"/>
    <col min="7" max="7" width="7.88671875" style="51" bestFit="1" customWidth="1"/>
    <col min="8" max="8" width="7.33203125" style="51" bestFit="1" customWidth="1"/>
    <col min="9" max="9" width="5.88671875" style="51" bestFit="1" customWidth="1"/>
    <col min="10" max="10" width="8.88671875" style="51" bestFit="1" customWidth="1"/>
    <col min="11" max="11" width="6.33203125" style="51" bestFit="1" customWidth="1"/>
    <col min="12" max="12" width="5.88671875" style="51" bestFit="1" customWidth="1"/>
    <col min="13" max="13" width="6.88671875" style="51" bestFit="1" customWidth="1"/>
    <col min="14" max="16384" width="11.44140625" style="51"/>
  </cols>
  <sheetData>
    <row r="1" spans="1:13" ht="18" customHeight="1" x14ac:dyDescent="0.25">
      <c r="A1" s="145" t="s">
        <v>415</v>
      </c>
      <c r="B1" s="145"/>
      <c r="C1" s="145"/>
      <c r="D1" s="145"/>
      <c r="E1" s="145"/>
      <c r="F1" s="145"/>
      <c r="G1" s="145"/>
      <c r="H1" s="145"/>
      <c r="I1" s="148"/>
      <c r="J1" s="148"/>
      <c r="K1" s="148"/>
      <c r="L1" s="148"/>
      <c r="M1" s="148"/>
    </row>
    <row r="2" spans="1:13" ht="18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8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3.8" thickBot="1" x14ac:dyDescent="0.3">
      <c r="A4" s="81"/>
      <c r="B4" s="31"/>
      <c r="C4" s="31"/>
      <c r="D4" s="31"/>
      <c r="E4" s="31"/>
      <c r="F4" s="31"/>
      <c r="G4" s="31"/>
      <c r="H4" s="31"/>
      <c r="I4" s="31"/>
      <c r="J4" s="31"/>
      <c r="K4" s="31"/>
      <c r="L4" s="163" t="s">
        <v>278</v>
      </c>
      <c r="M4" s="163"/>
    </row>
    <row r="5" spans="1:13" x14ac:dyDescent="0.25">
      <c r="A5" s="341"/>
      <c r="B5" s="346" t="s">
        <v>0</v>
      </c>
      <c r="C5" s="343" t="s">
        <v>143</v>
      </c>
      <c r="D5" s="343"/>
      <c r="E5" s="343" t="s">
        <v>55</v>
      </c>
      <c r="F5" s="343"/>
      <c r="G5" s="343"/>
      <c r="H5" s="343"/>
      <c r="I5" s="343"/>
      <c r="J5" s="343" t="s">
        <v>56</v>
      </c>
      <c r="K5" s="343"/>
      <c r="L5" s="343"/>
      <c r="M5" s="343"/>
    </row>
    <row r="6" spans="1:13" s="67" customFormat="1" ht="39.6" x14ac:dyDescent="0.25">
      <c r="A6" s="342" t="s">
        <v>239</v>
      </c>
      <c r="B6" s="347"/>
      <c r="C6" s="293" t="s">
        <v>168</v>
      </c>
      <c r="D6" s="293" t="s">
        <v>142</v>
      </c>
      <c r="E6" s="293" t="s">
        <v>145</v>
      </c>
      <c r="F6" s="293" t="s">
        <v>57</v>
      </c>
      <c r="G6" s="293" t="s">
        <v>172</v>
      </c>
      <c r="H6" s="293" t="s">
        <v>131</v>
      </c>
      <c r="I6" s="293" t="s">
        <v>58</v>
      </c>
      <c r="J6" s="293" t="s">
        <v>173</v>
      </c>
      <c r="K6" s="293" t="s">
        <v>57</v>
      </c>
      <c r="L6" s="293" t="s">
        <v>58</v>
      </c>
      <c r="M6" s="293" t="s">
        <v>59</v>
      </c>
    </row>
    <row r="7" spans="1:13" s="67" customFormat="1" x14ac:dyDescent="0.25">
      <c r="A7" s="66">
        <v>2013</v>
      </c>
      <c r="B7" s="348">
        <v>109</v>
      </c>
      <c r="C7" s="113" t="s">
        <v>171</v>
      </c>
      <c r="D7" s="113">
        <v>10</v>
      </c>
      <c r="E7" s="113">
        <v>27</v>
      </c>
      <c r="F7" s="113">
        <v>9</v>
      </c>
      <c r="G7" s="113">
        <v>13</v>
      </c>
      <c r="H7" s="113">
        <v>15</v>
      </c>
      <c r="I7" s="113">
        <v>1</v>
      </c>
      <c r="J7" s="113">
        <v>5</v>
      </c>
      <c r="K7" s="113">
        <v>1</v>
      </c>
      <c r="L7" s="113">
        <v>3</v>
      </c>
      <c r="M7" s="113">
        <v>25</v>
      </c>
    </row>
    <row r="8" spans="1:13" x14ac:dyDescent="0.25">
      <c r="A8" s="66">
        <v>2016</v>
      </c>
      <c r="B8" s="349">
        <v>102</v>
      </c>
      <c r="C8" s="82">
        <v>2</v>
      </c>
      <c r="D8" s="82">
        <v>8</v>
      </c>
      <c r="E8" s="82">
        <v>26</v>
      </c>
      <c r="F8" s="82">
        <v>7</v>
      </c>
      <c r="G8" s="82">
        <v>9</v>
      </c>
      <c r="H8" s="82">
        <v>13</v>
      </c>
      <c r="I8" s="82">
        <v>1</v>
      </c>
      <c r="J8" s="82">
        <v>5</v>
      </c>
      <c r="K8" s="82">
        <v>2</v>
      </c>
      <c r="L8" s="82">
        <v>4</v>
      </c>
      <c r="M8" s="82">
        <v>25</v>
      </c>
    </row>
    <row r="9" spans="1:13" s="122" customFormat="1" ht="13.8" thickBot="1" x14ac:dyDescent="0.3">
      <c r="A9" s="315">
        <v>2020</v>
      </c>
      <c r="B9" s="350">
        <v>95</v>
      </c>
      <c r="C9" s="344">
        <v>1</v>
      </c>
      <c r="D9" s="344">
        <v>11</v>
      </c>
      <c r="E9" s="344">
        <v>23</v>
      </c>
      <c r="F9" s="344">
        <v>6</v>
      </c>
      <c r="G9" s="344">
        <v>8</v>
      </c>
      <c r="H9" s="344">
        <v>9</v>
      </c>
      <c r="I9" s="344">
        <v>1</v>
      </c>
      <c r="J9" s="344">
        <v>5</v>
      </c>
      <c r="K9" s="344">
        <v>2</v>
      </c>
      <c r="L9" s="344">
        <v>5</v>
      </c>
      <c r="M9" s="344">
        <v>24</v>
      </c>
    </row>
    <row r="10" spans="1:13" x14ac:dyDescent="0.25">
      <c r="A10" s="202" t="s">
        <v>491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</row>
    <row r="11" spans="1:13" x14ac:dyDescent="0.25">
      <c r="A11" s="6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</row>
    <row r="12" spans="1:13" x14ac:dyDescent="0.25">
      <c r="A12" s="6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</row>
    <row r="13" spans="1:13" x14ac:dyDescent="0.25">
      <c r="A13" s="66"/>
      <c r="B13" s="8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</row>
    <row r="14" spans="1:13" x14ac:dyDescent="0.25">
      <c r="A14" s="66"/>
      <c r="B14" s="8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</sheetData>
  <mergeCells count="6">
    <mergeCell ref="A10:M10"/>
    <mergeCell ref="A1:M1"/>
    <mergeCell ref="L4:M4"/>
    <mergeCell ref="C5:D5"/>
    <mergeCell ref="E5:I5"/>
    <mergeCell ref="J5:M5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4"/>
  </sheetPr>
  <dimension ref="A1:J23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5" style="51" customWidth="1"/>
    <col min="2" max="10" width="8.5546875" style="51" customWidth="1"/>
    <col min="11" max="16384" width="11.44140625" style="51"/>
  </cols>
  <sheetData>
    <row r="1" spans="1:10" ht="18" customHeight="1" x14ac:dyDescent="0.25">
      <c r="A1" s="164" t="s">
        <v>279</v>
      </c>
      <c r="B1" s="164"/>
      <c r="C1" s="164"/>
      <c r="D1" s="164"/>
      <c r="E1" s="164"/>
      <c r="F1" s="164"/>
      <c r="G1" s="164"/>
      <c r="H1" s="164"/>
      <c r="I1" s="165"/>
      <c r="J1" s="165"/>
    </row>
    <row r="2" spans="1:10" ht="18" customHeigh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ht="18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ht="13.8" thickBot="1" x14ac:dyDescent="0.3">
      <c r="I4" s="155" t="s">
        <v>280</v>
      </c>
      <c r="J4" s="155"/>
    </row>
    <row r="5" spans="1:10" x14ac:dyDescent="0.25">
      <c r="A5" s="308"/>
      <c r="B5" s="353" t="s">
        <v>60</v>
      </c>
      <c r="C5" s="353"/>
      <c r="D5" s="353"/>
      <c r="E5" s="330" t="s">
        <v>61</v>
      </c>
      <c r="F5" s="330"/>
      <c r="G5" s="330"/>
      <c r="H5" s="330"/>
      <c r="I5" s="330"/>
      <c r="J5" s="330"/>
    </row>
    <row r="6" spans="1:10" x14ac:dyDescent="0.25">
      <c r="A6" s="351"/>
      <c r="B6" s="351"/>
      <c r="C6" s="351"/>
      <c r="D6" s="351"/>
      <c r="E6" s="352" t="s">
        <v>62</v>
      </c>
      <c r="F6" s="352"/>
      <c r="G6" s="352" t="s">
        <v>63</v>
      </c>
      <c r="H6" s="352"/>
      <c r="I6" s="352" t="s">
        <v>64</v>
      </c>
      <c r="J6" s="352"/>
    </row>
    <row r="7" spans="1:10" x14ac:dyDescent="0.25">
      <c r="A7" s="327" t="s">
        <v>239</v>
      </c>
      <c r="B7" s="354" t="s">
        <v>0</v>
      </c>
      <c r="C7" s="309" t="s">
        <v>66</v>
      </c>
      <c r="D7" s="309" t="s">
        <v>65</v>
      </c>
      <c r="E7" s="309" t="s">
        <v>66</v>
      </c>
      <c r="F7" s="309" t="s">
        <v>65</v>
      </c>
      <c r="G7" s="309" t="s">
        <v>66</v>
      </c>
      <c r="H7" s="309" t="s">
        <v>65</v>
      </c>
      <c r="I7" s="309" t="s">
        <v>66</v>
      </c>
      <c r="J7" s="309" t="s">
        <v>65</v>
      </c>
    </row>
    <row r="8" spans="1:10" x14ac:dyDescent="0.25">
      <c r="A8" s="51">
        <v>1995</v>
      </c>
      <c r="B8" s="333">
        <v>724</v>
      </c>
      <c r="C8" s="51">
        <v>245</v>
      </c>
      <c r="D8" s="51">
        <v>479</v>
      </c>
      <c r="E8" s="51">
        <v>41</v>
      </c>
      <c r="F8" s="51">
        <v>214</v>
      </c>
      <c r="G8" s="51">
        <v>34</v>
      </c>
      <c r="H8" s="51">
        <v>49</v>
      </c>
      <c r="I8" s="51">
        <v>170</v>
      </c>
      <c r="J8" s="51">
        <v>216</v>
      </c>
    </row>
    <row r="9" spans="1:10" x14ac:dyDescent="0.25">
      <c r="A9" s="51">
        <v>2000</v>
      </c>
      <c r="B9" s="333">
        <v>567</v>
      </c>
      <c r="C9" s="51">
        <v>144</v>
      </c>
      <c r="D9" s="51">
        <v>423</v>
      </c>
      <c r="E9" s="51">
        <v>25</v>
      </c>
      <c r="F9" s="51">
        <v>223</v>
      </c>
      <c r="G9" s="51">
        <v>33</v>
      </c>
      <c r="H9" s="51">
        <v>48</v>
      </c>
      <c r="I9" s="51">
        <v>86</v>
      </c>
      <c r="J9" s="51">
        <v>152</v>
      </c>
    </row>
    <row r="10" spans="1:10" x14ac:dyDescent="0.25">
      <c r="A10" s="51">
        <v>2005</v>
      </c>
      <c r="B10" s="287">
        <v>388</v>
      </c>
      <c r="C10" s="37">
        <v>107</v>
      </c>
      <c r="D10" s="37">
        <v>281</v>
      </c>
      <c r="E10" s="37">
        <v>23</v>
      </c>
      <c r="F10" s="37">
        <v>161</v>
      </c>
      <c r="G10" s="37">
        <v>29</v>
      </c>
      <c r="H10" s="37">
        <v>35</v>
      </c>
      <c r="I10" s="37">
        <v>55</v>
      </c>
      <c r="J10" s="37">
        <v>85</v>
      </c>
    </row>
    <row r="11" spans="1:10" x14ac:dyDescent="0.25">
      <c r="A11" s="51">
        <v>2007</v>
      </c>
      <c r="B11" s="333">
        <v>377</v>
      </c>
      <c r="C11" s="51">
        <v>102</v>
      </c>
      <c r="D11" s="51">
        <v>275</v>
      </c>
      <c r="E11" s="51">
        <v>37</v>
      </c>
      <c r="F11" s="51">
        <v>149</v>
      </c>
      <c r="G11" s="51">
        <v>29</v>
      </c>
      <c r="H11" s="51">
        <v>60</v>
      </c>
      <c r="I11" s="51">
        <v>36</v>
      </c>
      <c r="J11" s="51">
        <v>66</v>
      </c>
    </row>
    <row r="12" spans="1:10" x14ac:dyDescent="0.25">
      <c r="A12" s="51">
        <v>2009</v>
      </c>
      <c r="B12" s="333">
        <v>377</v>
      </c>
      <c r="C12" s="51">
        <v>102</v>
      </c>
      <c r="D12" s="51">
        <v>275</v>
      </c>
      <c r="E12" s="51">
        <v>47</v>
      </c>
      <c r="F12" s="51">
        <v>158</v>
      </c>
      <c r="G12" s="51">
        <v>20</v>
      </c>
      <c r="H12" s="51">
        <v>43</v>
      </c>
      <c r="I12" s="51">
        <v>35</v>
      </c>
      <c r="J12" s="51">
        <v>74</v>
      </c>
    </row>
    <row r="13" spans="1:10" x14ac:dyDescent="0.25">
      <c r="A13" s="51">
        <v>2010</v>
      </c>
      <c r="B13" s="333">
        <v>337</v>
      </c>
      <c r="C13" s="51">
        <v>90</v>
      </c>
      <c r="D13" s="51">
        <v>247</v>
      </c>
      <c r="E13" s="51">
        <v>46</v>
      </c>
      <c r="F13" s="51">
        <v>162</v>
      </c>
      <c r="G13" s="51">
        <v>22</v>
      </c>
      <c r="H13" s="51">
        <v>29</v>
      </c>
      <c r="I13" s="51">
        <v>22</v>
      </c>
      <c r="J13" s="51">
        <v>56</v>
      </c>
    </row>
    <row r="14" spans="1:10" x14ac:dyDescent="0.25">
      <c r="A14" s="51">
        <v>2013</v>
      </c>
      <c r="B14" s="333">
        <v>340</v>
      </c>
      <c r="C14" s="51">
        <v>93</v>
      </c>
      <c r="D14" s="51">
        <v>247</v>
      </c>
      <c r="E14" s="51">
        <v>34</v>
      </c>
      <c r="F14" s="51">
        <v>157</v>
      </c>
      <c r="G14" s="51">
        <v>24</v>
      </c>
      <c r="H14" s="51">
        <v>27</v>
      </c>
      <c r="I14" s="51">
        <v>35</v>
      </c>
      <c r="J14" s="51">
        <v>63</v>
      </c>
    </row>
    <row r="15" spans="1:10" x14ac:dyDescent="0.25">
      <c r="A15" s="51">
        <v>2016</v>
      </c>
      <c r="B15" s="333">
        <v>319</v>
      </c>
      <c r="C15" s="51">
        <v>86</v>
      </c>
      <c r="D15" s="51">
        <v>233</v>
      </c>
      <c r="E15" s="51">
        <v>27</v>
      </c>
      <c r="F15" s="51">
        <v>157</v>
      </c>
      <c r="G15" s="51">
        <v>24</v>
      </c>
      <c r="H15" s="51">
        <v>26</v>
      </c>
      <c r="I15" s="51">
        <v>35</v>
      </c>
      <c r="J15" s="51">
        <v>50</v>
      </c>
    </row>
    <row r="16" spans="1:10" s="122" customFormat="1" ht="13.8" thickBot="1" x14ac:dyDescent="0.3">
      <c r="A16" s="326">
        <v>2020</v>
      </c>
      <c r="B16" s="334">
        <v>306</v>
      </c>
      <c r="C16" s="326">
        <v>83</v>
      </c>
      <c r="D16" s="326">
        <v>223</v>
      </c>
      <c r="E16" s="326">
        <v>33</v>
      </c>
      <c r="F16" s="326">
        <v>156</v>
      </c>
      <c r="G16" s="326">
        <v>18</v>
      </c>
      <c r="H16" s="326">
        <v>28</v>
      </c>
      <c r="I16" s="326">
        <v>32</v>
      </c>
      <c r="J16" s="326">
        <v>39</v>
      </c>
    </row>
    <row r="17" spans="1:10" x14ac:dyDescent="0.25">
      <c r="A17" s="202" t="s">
        <v>491</v>
      </c>
      <c r="B17" s="202"/>
      <c r="C17" s="202"/>
      <c r="D17" s="202"/>
      <c r="E17" s="202"/>
      <c r="F17" s="202"/>
      <c r="G17" s="202"/>
      <c r="H17" s="202"/>
      <c r="I17" s="202"/>
      <c r="J17" s="202"/>
    </row>
    <row r="18" spans="1:10" x14ac:dyDescent="0.25">
      <c r="A18" s="156" t="s">
        <v>159</v>
      </c>
      <c r="B18" s="156"/>
      <c r="C18" s="156"/>
      <c r="D18" s="156"/>
      <c r="E18" s="156"/>
      <c r="F18" s="156"/>
      <c r="G18" s="156"/>
      <c r="H18" s="156"/>
      <c r="I18" s="156"/>
      <c r="J18" s="156"/>
    </row>
    <row r="19" spans="1:10" x14ac:dyDescent="0.25">
      <c r="A19" s="156" t="s">
        <v>242</v>
      </c>
      <c r="B19" s="156"/>
      <c r="C19" s="156"/>
      <c r="D19" s="156"/>
      <c r="E19" s="156"/>
      <c r="F19" s="156"/>
      <c r="G19" s="156"/>
      <c r="H19" s="156"/>
      <c r="I19" s="156"/>
      <c r="J19" s="156"/>
    </row>
    <row r="20" spans="1:10" x14ac:dyDescent="0.25">
      <c r="A20" s="156" t="s">
        <v>243</v>
      </c>
      <c r="B20" s="156"/>
      <c r="C20" s="156"/>
      <c r="D20" s="156"/>
      <c r="E20" s="156"/>
      <c r="F20" s="156"/>
      <c r="G20" s="156"/>
      <c r="H20" s="156"/>
      <c r="I20" s="156"/>
      <c r="J20" s="156"/>
    </row>
    <row r="21" spans="1:10" ht="25.5" customHeight="1" x14ac:dyDescent="0.25">
      <c r="A21" s="160" t="s">
        <v>244</v>
      </c>
      <c r="B21" s="160"/>
      <c r="C21" s="160"/>
      <c r="D21" s="160"/>
      <c r="E21" s="160"/>
      <c r="F21" s="160"/>
      <c r="G21" s="160"/>
      <c r="H21" s="160"/>
      <c r="I21" s="160"/>
      <c r="J21" s="160"/>
    </row>
    <row r="22" spans="1:10" x14ac:dyDescent="0.25">
      <c r="A22" s="156" t="s">
        <v>245</v>
      </c>
      <c r="B22" s="156"/>
      <c r="C22" s="156"/>
      <c r="D22" s="156"/>
      <c r="E22" s="156"/>
      <c r="F22" s="156"/>
      <c r="G22" s="156"/>
      <c r="H22" s="156"/>
      <c r="I22" s="156"/>
      <c r="J22" s="156"/>
    </row>
    <row r="23" spans="1:10" x14ac:dyDescent="0.25">
      <c r="A23" s="156" t="s">
        <v>246</v>
      </c>
      <c r="B23" s="156"/>
      <c r="C23" s="156"/>
      <c r="D23" s="156"/>
      <c r="E23" s="156"/>
      <c r="F23" s="156"/>
      <c r="G23" s="156"/>
      <c r="H23" s="156"/>
      <c r="I23" s="156"/>
      <c r="J23" s="156"/>
    </row>
  </sheetData>
  <mergeCells count="14">
    <mergeCell ref="A17:J17"/>
    <mergeCell ref="A23:J23"/>
    <mergeCell ref="A18:J18"/>
    <mergeCell ref="A19:J19"/>
    <mergeCell ref="A20:J20"/>
    <mergeCell ref="A21:J21"/>
    <mergeCell ref="A22:J22"/>
    <mergeCell ref="A1:J1"/>
    <mergeCell ref="I4:J4"/>
    <mergeCell ref="B5:D5"/>
    <mergeCell ref="E5:J5"/>
    <mergeCell ref="E6:F6"/>
    <mergeCell ref="G6:H6"/>
    <mergeCell ref="I6:J6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4"/>
  </sheetPr>
  <dimension ref="A1:J30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5" style="51" customWidth="1"/>
    <col min="2" max="10" width="8.44140625" style="51" customWidth="1"/>
    <col min="11" max="16384" width="11.44140625" style="51"/>
  </cols>
  <sheetData>
    <row r="1" spans="1:10" ht="18" customHeight="1" x14ac:dyDescent="0.25">
      <c r="A1" s="145" t="s">
        <v>281</v>
      </c>
      <c r="B1" s="145"/>
      <c r="C1" s="145"/>
      <c r="D1" s="145"/>
      <c r="E1" s="145"/>
      <c r="F1" s="145"/>
      <c r="G1" s="145"/>
      <c r="H1" s="145"/>
      <c r="I1" s="148"/>
      <c r="J1" s="148"/>
    </row>
    <row r="2" spans="1:10" ht="18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8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ht="13.8" thickBot="1" x14ac:dyDescent="0.3">
      <c r="I4" s="155" t="s">
        <v>282</v>
      </c>
      <c r="J4" s="155"/>
    </row>
    <row r="5" spans="1:10" x14ac:dyDescent="0.25">
      <c r="A5" s="308"/>
      <c r="B5" s="330" t="s">
        <v>60</v>
      </c>
      <c r="C5" s="330"/>
      <c r="D5" s="330"/>
      <c r="E5" s="330" t="s">
        <v>67</v>
      </c>
      <c r="F5" s="330"/>
      <c r="G5" s="330"/>
      <c r="H5" s="330" t="s">
        <v>68</v>
      </c>
      <c r="I5" s="330"/>
      <c r="J5" s="330"/>
    </row>
    <row r="6" spans="1:10" x14ac:dyDescent="0.25">
      <c r="A6" s="327" t="s">
        <v>239</v>
      </c>
      <c r="B6" s="354" t="s">
        <v>0</v>
      </c>
      <c r="C6" s="309" t="s">
        <v>66</v>
      </c>
      <c r="D6" s="309" t="s">
        <v>65</v>
      </c>
      <c r="E6" s="309" t="s">
        <v>0</v>
      </c>
      <c r="F6" s="309" t="s">
        <v>66</v>
      </c>
      <c r="G6" s="309" t="s">
        <v>283</v>
      </c>
      <c r="H6" s="309" t="s">
        <v>0</v>
      </c>
      <c r="I6" s="309" t="s">
        <v>66</v>
      </c>
      <c r="J6" s="309" t="s">
        <v>283</v>
      </c>
    </row>
    <row r="7" spans="1:10" x14ac:dyDescent="0.25">
      <c r="A7" s="51">
        <v>1929</v>
      </c>
      <c r="B7" s="333">
        <v>4031</v>
      </c>
      <c r="C7" s="51">
        <v>1912</v>
      </c>
      <c r="D7" s="51">
        <v>2119</v>
      </c>
      <c r="E7" s="51">
        <v>3741</v>
      </c>
      <c r="F7" s="51">
        <v>1856</v>
      </c>
      <c r="G7" s="51">
        <v>1885</v>
      </c>
      <c r="H7" s="51">
        <v>290</v>
      </c>
      <c r="I7" s="51">
        <v>56</v>
      </c>
      <c r="J7" s="51">
        <v>234</v>
      </c>
    </row>
    <row r="8" spans="1:10" x14ac:dyDescent="0.25">
      <c r="A8" s="51">
        <v>1955</v>
      </c>
      <c r="B8" s="333">
        <v>3857</v>
      </c>
      <c r="C8" s="51">
        <v>1810</v>
      </c>
      <c r="D8" s="51">
        <v>2047</v>
      </c>
      <c r="E8" s="51">
        <v>3535</v>
      </c>
      <c r="F8" s="51">
        <v>1676</v>
      </c>
      <c r="G8" s="51">
        <v>1859</v>
      </c>
      <c r="H8" s="51">
        <v>322</v>
      </c>
      <c r="I8" s="51">
        <v>134</v>
      </c>
      <c r="J8" s="51">
        <v>188</v>
      </c>
    </row>
    <row r="9" spans="1:10" x14ac:dyDescent="0.25">
      <c r="A9" s="51">
        <v>1965</v>
      </c>
      <c r="B9" s="333">
        <v>2123</v>
      </c>
      <c r="C9" s="51">
        <v>888</v>
      </c>
      <c r="D9" s="51">
        <v>1235</v>
      </c>
      <c r="E9" s="51">
        <v>2020</v>
      </c>
      <c r="F9" s="51">
        <v>869</v>
      </c>
      <c r="G9" s="51">
        <v>1151</v>
      </c>
      <c r="H9" s="51">
        <v>103</v>
      </c>
      <c r="I9" s="51">
        <v>19</v>
      </c>
      <c r="J9" s="51">
        <v>84</v>
      </c>
    </row>
    <row r="10" spans="1:10" x14ac:dyDescent="0.25">
      <c r="A10" s="51">
        <v>1969</v>
      </c>
      <c r="B10" s="333">
        <v>1791</v>
      </c>
      <c r="C10" s="51">
        <v>773</v>
      </c>
      <c r="D10" s="51">
        <v>1018</v>
      </c>
      <c r="E10" s="51">
        <v>1722</v>
      </c>
      <c r="F10" s="51">
        <v>740</v>
      </c>
      <c r="G10" s="51">
        <v>982</v>
      </c>
      <c r="H10" s="51">
        <v>69</v>
      </c>
      <c r="I10" s="51">
        <v>33</v>
      </c>
      <c r="J10" s="51">
        <v>36</v>
      </c>
    </row>
    <row r="11" spans="1:10" x14ac:dyDescent="0.25">
      <c r="A11" s="51">
        <v>1975</v>
      </c>
      <c r="B11" s="333">
        <v>1439</v>
      </c>
      <c r="C11" s="51">
        <v>593</v>
      </c>
      <c r="D11" s="51">
        <v>846</v>
      </c>
      <c r="E11" s="51">
        <v>1361</v>
      </c>
      <c r="F11" s="51">
        <v>572</v>
      </c>
      <c r="G11" s="51">
        <v>789</v>
      </c>
      <c r="H11" s="51">
        <v>78</v>
      </c>
      <c r="I11" s="51">
        <v>21</v>
      </c>
      <c r="J11" s="51">
        <v>57</v>
      </c>
    </row>
    <row r="12" spans="1:10" x14ac:dyDescent="0.25">
      <c r="A12" s="51">
        <v>1980</v>
      </c>
      <c r="B12" s="333">
        <v>1080</v>
      </c>
      <c r="C12" s="51">
        <v>385</v>
      </c>
      <c r="D12" s="51">
        <v>695</v>
      </c>
      <c r="E12" s="51">
        <v>1011</v>
      </c>
      <c r="F12" s="51">
        <v>380</v>
      </c>
      <c r="G12" s="51">
        <v>631</v>
      </c>
      <c r="H12" s="51">
        <v>69</v>
      </c>
      <c r="I12" s="51">
        <v>5</v>
      </c>
      <c r="J12" s="51">
        <v>64</v>
      </c>
    </row>
    <row r="13" spans="1:10" x14ac:dyDescent="0.25">
      <c r="A13" s="51">
        <v>1985</v>
      </c>
      <c r="B13" s="333">
        <v>1000</v>
      </c>
      <c r="C13" s="51">
        <v>337</v>
      </c>
      <c r="D13" s="51">
        <v>663</v>
      </c>
      <c r="E13" s="51">
        <v>913</v>
      </c>
      <c r="F13" s="51">
        <v>320</v>
      </c>
      <c r="G13" s="51">
        <v>593</v>
      </c>
      <c r="H13" s="51">
        <v>87</v>
      </c>
      <c r="I13" s="51">
        <v>17</v>
      </c>
      <c r="J13" s="51">
        <v>70</v>
      </c>
    </row>
    <row r="14" spans="1:10" x14ac:dyDescent="0.25">
      <c r="A14" s="51">
        <v>1990</v>
      </c>
      <c r="B14" s="333">
        <v>848</v>
      </c>
      <c r="C14" s="51">
        <v>244</v>
      </c>
      <c r="D14" s="51">
        <v>604</v>
      </c>
      <c r="E14" s="51">
        <v>772</v>
      </c>
      <c r="F14" s="51">
        <v>235</v>
      </c>
      <c r="G14" s="51">
        <v>537</v>
      </c>
      <c r="H14" s="51">
        <v>76</v>
      </c>
      <c r="I14" s="51">
        <v>9</v>
      </c>
      <c r="J14" s="51">
        <v>67</v>
      </c>
    </row>
    <row r="15" spans="1:10" x14ac:dyDescent="0.25">
      <c r="A15" s="51">
        <v>1995</v>
      </c>
      <c r="B15" s="333">
        <v>724</v>
      </c>
      <c r="C15" s="51">
        <v>245</v>
      </c>
      <c r="D15" s="51">
        <v>479</v>
      </c>
      <c r="E15" s="51">
        <v>566</v>
      </c>
      <c r="F15" s="51">
        <v>197</v>
      </c>
      <c r="G15" s="51">
        <v>369</v>
      </c>
      <c r="H15" s="51">
        <v>158</v>
      </c>
      <c r="I15" s="51">
        <v>48</v>
      </c>
      <c r="J15" s="51">
        <v>110</v>
      </c>
    </row>
    <row r="16" spans="1:10" x14ac:dyDescent="0.25">
      <c r="A16" s="51">
        <v>2000</v>
      </c>
      <c r="B16" s="333">
        <v>567</v>
      </c>
      <c r="C16" s="51">
        <v>144</v>
      </c>
      <c r="D16" s="51">
        <v>423</v>
      </c>
      <c r="E16" s="51">
        <v>421</v>
      </c>
      <c r="F16" s="51">
        <v>124</v>
      </c>
      <c r="G16" s="51">
        <v>297</v>
      </c>
      <c r="H16" s="51">
        <v>146</v>
      </c>
      <c r="I16" s="51">
        <v>20</v>
      </c>
      <c r="J16" s="51">
        <v>126</v>
      </c>
    </row>
    <row r="17" spans="1:10" x14ac:dyDescent="0.25">
      <c r="A17" s="51">
        <v>2005</v>
      </c>
      <c r="B17" s="287">
        <v>388</v>
      </c>
      <c r="C17" s="37">
        <v>107</v>
      </c>
      <c r="D17" s="37">
        <v>281</v>
      </c>
      <c r="E17" s="37">
        <v>288</v>
      </c>
      <c r="F17" s="37">
        <v>91</v>
      </c>
      <c r="G17" s="37">
        <v>197</v>
      </c>
      <c r="H17" s="37">
        <v>100</v>
      </c>
      <c r="I17" s="37">
        <v>16</v>
      </c>
      <c r="J17" s="37">
        <v>84</v>
      </c>
    </row>
    <row r="18" spans="1:10" x14ac:dyDescent="0.25">
      <c r="A18" s="51">
        <v>2007</v>
      </c>
      <c r="B18" s="333">
        <v>377</v>
      </c>
      <c r="C18" s="51">
        <v>102</v>
      </c>
      <c r="D18" s="51">
        <v>275</v>
      </c>
      <c r="E18" s="51">
        <v>273</v>
      </c>
      <c r="F18" s="51">
        <v>81</v>
      </c>
      <c r="G18" s="51">
        <v>192</v>
      </c>
      <c r="H18" s="51">
        <v>104</v>
      </c>
      <c r="I18" s="51">
        <v>21</v>
      </c>
      <c r="J18" s="51">
        <v>83</v>
      </c>
    </row>
    <row r="19" spans="1:10" x14ac:dyDescent="0.25">
      <c r="A19" s="51">
        <v>2009</v>
      </c>
      <c r="B19" s="333">
        <v>377</v>
      </c>
      <c r="C19" s="51">
        <v>102</v>
      </c>
      <c r="D19" s="51">
        <v>275</v>
      </c>
      <c r="E19" s="51">
        <v>260</v>
      </c>
      <c r="F19" s="51">
        <v>71</v>
      </c>
      <c r="G19" s="51">
        <v>189</v>
      </c>
      <c r="H19" s="51">
        <v>117</v>
      </c>
      <c r="I19" s="51">
        <v>31</v>
      </c>
      <c r="J19" s="51">
        <v>86</v>
      </c>
    </row>
    <row r="20" spans="1:10" x14ac:dyDescent="0.25">
      <c r="A20" s="51">
        <v>2010</v>
      </c>
      <c r="B20" s="333">
        <v>337</v>
      </c>
      <c r="C20" s="51">
        <v>90</v>
      </c>
      <c r="D20" s="51">
        <v>247</v>
      </c>
      <c r="E20" s="51">
        <v>240</v>
      </c>
      <c r="F20" s="51">
        <v>67</v>
      </c>
      <c r="G20" s="51">
        <v>173</v>
      </c>
      <c r="H20" s="51">
        <v>97</v>
      </c>
      <c r="I20" s="51">
        <v>23</v>
      </c>
      <c r="J20" s="51">
        <v>74</v>
      </c>
    </row>
    <row r="21" spans="1:10" x14ac:dyDescent="0.25">
      <c r="A21" s="51">
        <v>2013</v>
      </c>
      <c r="B21" s="333">
        <v>340</v>
      </c>
      <c r="C21" s="51">
        <v>93</v>
      </c>
      <c r="D21" s="51">
        <v>247</v>
      </c>
      <c r="E21" s="51">
        <v>242</v>
      </c>
      <c r="F21" s="51">
        <v>71</v>
      </c>
      <c r="G21" s="51">
        <v>171</v>
      </c>
      <c r="H21" s="51">
        <v>98</v>
      </c>
      <c r="I21" s="51">
        <v>22</v>
      </c>
      <c r="J21" s="51">
        <v>76</v>
      </c>
    </row>
    <row r="22" spans="1:10" x14ac:dyDescent="0.25">
      <c r="A22" s="51">
        <v>2016</v>
      </c>
      <c r="B22" s="333">
        <v>319</v>
      </c>
      <c r="C22" s="51">
        <v>86</v>
      </c>
      <c r="D22" s="51">
        <v>233</v>
      </c>
      <c r="E22" s="51">
        <v>218</v>
      </c>
      <c r="F22" s="51">
        <v>59</v>
      </c>
      <c r="G22" s="51">
        <v>159</v>
      </c>
      <c r="H22" s="51">
        <v>101</v>
      </c>
      <c r="I22" s="51">
        <v>27</v>
      </c>
      <c r="J22" s="51">
        <v>74</v>
      </c>
    </row>
    <row r="23" spans="1:10" s="122" customFormat="1" ht="13.8" thickBot="1" x14ac:dyDescent="0.3">
      <c r="A23" s="326">
        <v>2020</v>
      </c>
      <c r="B23" s="334">
        <v>306</v>
      </c>
      <c r="C23" s="326">
        <v>83</v>
      </c>
      <c r="D23" s="326">
        <v>223</v>
      </c>
      <c r="E23" s="326">
        <v>211</v>
      </c>
      <c r="F23" s="326">
        <v>61</v>
      </c>
      <c r="G23" s="326">
        <v>150</v>
      </c>
      <c r="H23" s="326">
        <v>95</v>
      </c>
      <c r="I23" s="326">
        <v>22</v>
      </c>
      <c r="J23" s="326">
        <v>73</v>
      </c>
    </row>
    <row r="24" spans="1:10" x14ac:dyDescent="0.25">
      <c r="A24" s="202" t="s">
        <v>491</v>
      </c>
      <c r="B24" s="202"/>
      <c r="C24" s="202"/>
      <c r="D24" s="202"/>
      <c r="E24" s="202"/>
      <c r="F24" s="202"/>
      <c r="G24" s="202"/>
      <c r="H24" s="202"/>
      <c r="I24" s="202"/>
      <c r="J24" s="202"/>
    </row>
    <row r="25" spans="1:10" x14ac:dyDescent="0.25">
      <c r="A25" s="156" t="s">
        <v>159</v>
      </c>
      <c r="B25" s="156"/>
      <c r="C25" s="156"/>
      <c r="D25" s="156"/>
      <c r="E25" s="156"/>
      <c r="F25" s="156"/>
      <c r="G25" s="156"/>
      <c r="H25" s="156"/>
      <c r="I25" s="156"/>
      <c r="J25" s="156"/>
    </row>
    <row r="26" spans="1:10" x14ac:dyDescent="0.25">
      <c r="A26" s="156" t="s">
        <v>242</v>
      </c>
      <c r="B26" s="156"/>
      <c r="C26" s="156"/>
      <c r="D26" s="156"/>
      <c r="E26" s="156"/>
      <c r="F26" s="156"/>
      <c r="G26" s="156"/>
      <c r="H26" s="156"/>
      <c r="I26" s="156"/>
      <c r="J26" s="156"/>
    </row>
    <row r="27" spans="1:10" x14ac:dyDescent="0.25">
      <c r="A27" s="156" t="s">
        <v>243</v>
      </c>
      <c r="B27" s="156"/>
      <c r="C27" s="156"/>
      <c r="D27" s="156"/>
      <c r="E27" s="156"/>
      <c r="F27" s="156"/>
      <c r="G27" s="156"/>
      <c r="H27" s="156"/>
      <c r="I27" s="156"/>
      <c r="J27" s="156"/>
    </row>
    <row r="28" spans="1:10" ht="25.5" customHeight="1" x14ac:dyDescent="0.25">
      <c r="A28" s="160" t="s">
        <v>244</v>
      </c>
      <c r="B28" s="160"/>
      <c r="C28" s="160"/>
      <c r="D28" s="160"/>
      <c r="E28" s="160"/>
      <c r="F28" s="160"/>
      <c r="G28" s="160"/>
      <c r="H28" s="160"/>
      <c r="I28" s="160"/>
      <c r="J28" s="160"/>
    </row>
    <row r="29" spans="1:10" x14ac:dyDescent="0.25">
      <c r="A29" s="156" t="s">
        <v>245</v>
      </c>
      <c r="B29" s="156"/>
      <c r="C29" s="156"/>
      <c r="D29" s="156"/>
      <c r="E29" s="156"/>
      <c r="F29" s="156"/>
      <c r="G29" s="156"/>
      <c r="H29" s="156"/>
      <c r="I29" s="156"/>
      <c r="J29" s="156"/>
    </row>
    <row r="30" spans="1:10" x14ac:dyDescent="0.25">
      <c r="A30" s="156" t="s">
        <v>246</v>
      </c>
      <c r="B30" s="156"/>
      <c r="C30" s="156"/>
      <c r="D30" s="156"/>
      <c r="E30" s="156"/>
      <c r="F30" s="156"/>
      <c r="G30" s="156"/>
      <c r="H30" s="156"/>
      <c r="I30" s="156"/>
      <c r="J30" s="156"/>
    </row>
  </sheetData>
  <mergeCells count="12">
    <mergeCell ref="A24:J24"/>
    <mergeCell ref="A30:J30"/>
    <mergeCell ref="A25:J25"/>
    <mergeCell ref="A26:J26"/>
    <mergeCell ref="A27:J27"/>
    <mergeCell ref="A28:J28"/>
    <mergeCell ref="A29:J29"/>
    <mergeCell ref="A1:J1"/>
    <mergeCell ref="I4:J4"/>
    <mergeCell ref="B5:D5"/>
    <mergeCell ref="E5:G5"/>
    <mergeCell ref="H5:J5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4"/>
  </sheetPr>
  <dimension ref="A1:J29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5" style="51" customWidth="1"/>
    <col min="2" max="10" width="7.6640625" style="51" customWidth="1"/>
    <col min="11" max="16384" width="11.44140625" style="51"/>
  </cols>
  <sheetData>
    <row r="1" spans="1:10" ht="18" customHeight="1" x14ac:dyDescent="0.25">
      <c r="A1" s="145" t="s">
        <v>284</v>
      </c>
      <c r="B1" s="145"/>
      <c r="C1" s="145"/>
      <c r="D1" s="145"/>
      <c r="E1" s="145"/>
      <c r="F1" s="145"/>
      <c r="G1" s="145"/>
      <c r="H1" s="145"/>
      <c r="I1" s="148"/>
      <c r="J1" s="148"/>
    </row>
    <row r="2" spans="1:10" ht="18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8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ht="13.8" thickBot="1" x14ac:dyDescent="0.3">
      <c r="I4" s="155" t="s">
        <v>285</v>
      </c>
      <c r="J4" s="155"/>
    </row>
    <row r="5" spans="1:10" x14ac:dyDescent="0.25">
      <c r="A5" s="308"/>
      <c r="B5" s="353" t="s">
        <v>32</v>
      </c>
      <c r="C5" s="353"/>
      <c r="D5" s="353"/>
      <c r="E5" s="355" t="s">
        <v>176</v>
      </c>
      <c r="F5" s="355"/>
      <c r="G5" s="355"/>
      <c r="H5" s="355"/>
      <c r="I5" s="355"/>
      <c r="J5" s="355"/>
    </row>
    <row r="6" spans="1:10" x14ac:dyDescent="0.25">
      <c r="A6" s="351"/>
      <c r="B6" s="351"/>
      <c r="C6" s="351"/>
      <c r="D6" s="351"/>
      <c r="E6" s="352" t="s">
        <v>62</v>
      </c>
      <c r="F6" s="352"/>
      <c r="G6" s="352" t="s">
        <v>63</v>
      </c>
      <c r="H6" s="352"/>
      <c r="I6" s="352" t="s">
        <v>64</v>
      </c>
      <c r="J6" s="352"/>
    </row>
    <row r="7" spans="1:10" x14ac:dyDescent="0.25">
      <c r="A7" s="327" t="s">
        <v>239</v>
      </c>
      <c r="B7" s="354" t="s">
        <v>0</v>
      </c>
      <c r="C7" s="309" t="s">
        <v>66</v>
      </c>
      <c r="D7" s="309" t="s">
        <v>65</v>
      </c>
      <c r="E7" s="309" t="s">
        <v>66</v>
      </c>
      <c r="F7" s="309" t="s">
        <v>65</v>
      </c>
      <c r="G7" s="309" t="s">
        <v>66</v>
      </c>
      <c r="H7" s="309" t="s">
        <v>65</v>
      </c>
      <c r="I7" s="309" t="s">
        <v>66</v>
      </c>
      <c r="J7" s="309" t="s">
        <v>65</v>
      </c>
    </row>
    <row r="8" spans="1:10" x14ac:dyDescent="0.25">
      <c r="A8" s="51">
        <v>1965</v>
      </c>
      <c r="B8" s="333">
        <v>898</v>
      </c>
      <c r="C8" s="51">
        <v>66</v>
      </c>
      <c r="D8" s="51">
        <v>837</v>
      </c>
      <c r="E8" s="66" t="s">
        <v>257</v>
      </c>
      <c r="F8" s="66" t="s">
        <v>257</v>
      </c>
      <c r="G8" s="66" t="s">
        <v>257</v>
      </c>
      <c r="H8" s="66" t="s">
        <v>257</v>
      </c>
      <c r="I8" s="66" t="s">
        <v>257</v>
      </c>
      <c r="J8" s="66" t="s">
        <v>257</v>
      </c>
    </row>
    <row r="9" spans="1:10" x14ac:dyDescent="0.25">
      <c r="A9" s="51">
        <v>1969</v>
      </c>
      <c r="B9" s="333">
        <v>783</v>
      </c>
      <c r="C9" s="51">
        <v>64</v>
      </c>
      <c r="D9" s="51">
        <v>719</v>
      </c>
      <c r="E9" s="66" t="s">
        <v>257</v>
      </c>
      <c r="F9" s="66" t="s">
        <v>257</v>
      </c>
      <c r="G9" s="66" t="s">
        <v>257</v>
      </c>
      <c r="H9" s="66" t="s">
        <v>257</v>
      </c>
      <c r="I9" s="66" t="s">
        <v>257</v>
      </c>
      <c r="J9" s="66" t="s">
        <v>257</v>
      </c>
    </row>
    <row r="10" spans="1:10" x14ac:dyDescent="0.25">
      <c r="A10" s="51">
        <v>1975</v>
      </c>
      <c r="B10" s="333">
        <v>582</v>
      </c>
      <c r="C10" s="51">
        <v>37</v>
      </c>
      <c r="D10" s="51">
        <v>548</v>
      </c>
      <c r="E10" s="66" t="s">
        <v>257</v>
      </c>
      <c r="F10" s="66" t="s">
        <v>257</v>
      </c>
      <c r="G10" s="66" t="s">
        <v>257</v>
      </c>
      <c r="H10" s="66" t="s">
        <v>257</v>
      </c>
      <c r="I10" s="66" t="s">
        <v>257</v>
      </c>
      <c r="J10" s="66" t="s">
        <v>257</v>
      </c>
    </row>
    <row r="11" spans="1:10" x14ac:dyDescent="0.25">
      <c r="A11" s="51">
        <v>1980</v>
      </c>
      <c r="B11" s="333">
        <v>494</v>
      </c>
      <c r="C11" s="51">
        <v>22</v>
      </c>
      <c r="D11" s="51">
        <v>476</v>
      </c>
      <c r="E11" s="66" t="s">
        <v>257</v>
      </c>
      <c r="F11" s="66" t="s">
        <v>257</v>
      </c>
      <c r="G11" s="66" t="s">
        <v>257</v>
      </c>
      <c r="H11" s="66" t="s">
        <v>257</v>
      </c>
      <c r="I11" s="66" t="s">
        <v>257</v>
      </c>
      <c r="J11" s="66" t="s">
        <v>257</v>
      </c>
    </row>
    <row r="12" spans="1:10" x14ac:dyDescent="0.25">
      <c r="A12" s="51">
        <v>1985</v>
      </c>
      <c r="B12" s="333">
        <v>448</v>
      </c>
      <c r="C12" s="51">
        <v>26</v>
      </c>
      <c r="D12" s="51">
        <v>426</v>
      </c>
      <c r="E12" s="66" t="s">
        <v>257</v>
      </c>
      <c r="F12" s="66" t="s">
        <v>257</v>
      </c>
      <c r="G12" s="66" t="s">
        <v>257</v>
      </c>
      <c r="H12" s="66" t="s">
        <v>257</v>
      </c>
      <c r="I12" s="66" t="s">
        <v>257</v>
      </c>
      <c r="J12" s="66" t="s">
        <v>257</v>
      </c>
    </row>
    <row r="13" spans="1:10" x14ac:dyDescent="0.25">
      <c r="A13" s="51">
        <v>1990</v>
      </c>
      <c r="B13" s="333">
        <v>417</v>
      </c>
      <c r="C13" s="51">
        <v>25</v>
      </c>
      <c r="D13" s="51">
        <v>396</v>
      </c>
      <c r="E13" s="66" t="s">
        <v>257</v>
      </c>
      <c r="F13" s="66" t="s">
        <v>257</v>
      </c>
      <c r="G13" s="66" t="s">
        <v>257</v>
      </c>
      <c r="H13" s="66" t="s">
        <v>257</v>
      </c>
      <c r="I13" s="66" t="s">
        <v>257</v>
      </c>
      <c r="J13" s="66" t="s">
        <v>257</v>
      </c>
    </row>
    <row r="14" spans="1:10" x14ac:dyDescent="0.25">
      <c r="A14" s="51">
        <v>1995</v>
      </c>
      <c r="B14" s="333">
        <v>239</v>
      </c>
      <c r="C14" s="51">
        <v>10</v>
      </c>
      <c r="D14" s="51">
        <v>229</v>
      </c>
      <c r="E14" s="66">
        <v>5</v>
      </c>
      <c r="F14" s="66">
        <v>140</v>
      </c>
      <c r="G14" s="66">
        <v>1</v>
      </c>
      <c r="H14" s="66">
        <v>22</v>
      </c>
      <c r="I14" s="66">
        <v>4</v>
      </c>
      <c r="J14" s="66">
        <v>67</v>
      </c>
    </row>
    <row r="15" spans="1:10" x14ac:dyDescent="0.25">
      <c r="A15" s="51">
        <v>2000</v>
      </c>
      <c r="B15" s="333">
        <v>203</v>
      </c>
      <c r="C15" s="51">
        <v>8</v>
      </c>
      <c r="D15" s="51">
        <v>195</v>
      </c>
      <c r="E15" s="66" t="s">
        <v>257</v>
      </c>
      <c r="F15" s="66" t="s">
        <v>257</v>
      </c>
      <c r="G15" s="66" t="s">
        <v>257</v>
      </c>
      <c r="H15" s="66" t="s">
        <v>257</v>
      </c>
      <c r="I15" s="66" t="s">
        <v>257</v>
      </c>
      <c r="J15" s="66" t="s">
        <v>257</v>
      </c>
    </row>
    <row r="16" spans="1:10" x14ac:dyDescent="0.25">
      <c r="A16" s="51">
        <v>2005</v>
      </c>
      <c r="B16" s="287">
        <v>128</v>
      </c>
      <c r="C16" s="37">
        <v>14</v>
      </c>
      <c r="D16" s="37">
        <v>114</v>
      </c>
      <c r="E16" s="37">
        <v>8</v>
      </c>
      <c r="F16" s="37">
        <v>88</v>
      </c>
      <c r="G16" s="37">
        <v>1</v>
      </c>
      <c r="H16" s="37">
        <v>14</v>
      </c>
      <c r="I16" s="37">
        <v>5</v>
      </c>
      <c r="J16" s="37">
        <v>12</v>
      </c>
    </row>
    <row r="17" spans="1:10" x14ac:dyDescent="0.25">
      <c r="A17" s="51">
        <v>2007</v>
      </c>
      <c r="B17" s="333">
        <v>127</v>
      </c>
      <c r="C17" s="51">
        <v>12</v>
      </c>
      <c r="D17" s="51">
        <v>115</v>
      </c>
      <c r="E17" s="51">
        <v>4</v>
      </c>
      <c r="F17" s="51">
        <v>81</v>
      </c>
      <c r="G17" s="51">
        <v>7</v>
      </c>
      <c r="H17" s="51">
        <v>29</v>
      </c>
      <c r="I17" s="51">
        <v>1</v>
      </c>
      <c r="J17" s="51">
        <v>5</v>
      </c>
    </row>
    <row r="18" spans="1:10" x14ac:dyDescent="0.25">
      <c r="A18" s="51">
        <v>2009</v>
      </c>
      <c r="B18" s="333">
        <v>123</v>
      </c>
      <c r="C18" s="51">
        <v>14</v>
      </c>
      <c r="D18" s="51">
        <v>109</v>
      </c>
      <c r="E18" s="66">
        <v>7</v>
      </c>
      <c r="F18" s="66">
        <v>90</v>
      </c>
      <c r="G18" s="66">
        <v>5</v>
      </c>
      <c r="H18" s="66">
        <v>12</v>
      </c>
      <c r="I18" s="66">
        <v>2</v>
      </c>
      <c r="J18" s="66">
        <v>7</v>
      </c>
    </row>
    <row r="19" spans="1:10" x14ac:dyDescent="0.25">
      <c r="A19" s="51">
        <v>2010</v>
      </c>
      <c r="B19" s="333">
        <v>118</v>
      </c>
      <c r="C19" s="51">
        <v>14</v>
      </c>
      <c r="D19" s="51">
        <v>104</v>
      </c>
      <c r="E19" s="66">
        <v>9</v>
      </c>
      <c r="F19" s="66">
        <v>85</v>
      </c>
      <c r="G19" s="66">
        <v>3</v>
      </c>
      <c r="H19" s="66">
        <v>12</v>
      </c>
      <c r="I19" s="66">
        <v>2</v>
      </c>
      <c r="J19" s="66">
        <v>7</v>
      </c>
    </row>
    <row r="20" spans="1:10" x14ac:dyDescent="0.25">
      <c r="A20" s="51">
        <v>2013</v>
      </c>
      <c r="B20" s="333">
        <v>109</v>
      </c>
      <c r="C20" s="51">
        <v>10</v>
      </c>
      <c r="D20" s="51">
        <v>99</v>
      </c>
      <c r="E20" s="66">
        <v>5</v>
      </c>
      <c r="F20" s="66">
        <v>80</v>
      </c>
      <c r="G20" s="66">
        <v>2</v>
      </c>
      <c r="H20" s="66">
        <v>13</v>
      </c>
      <c r="I20" s="66">
        <v>3</v>
      </c>
      <c r="J20" s="66">
        <v>6</v>
      </c>
    </row>
    <row r="21" spans="1:10" x14ac:dyDescent="0.25">
      <c r="A21" s="51">
        <v>2016</v>
      </c>
      <c r="B21" s="333">
        <v>102</v>
      </c>
      <c r="C21" s="51">
        <v>8</v>
      </c>
      <c r="D21" s="51">
        <v>94</v>
      </c>
      <c r="E21" s="66">
        <v>5</v>
      </c>
      <c r="F21" s="66">
        <v>82</v>
      </c>
      <c r="G21" s="66">
        <v>1</v>
      </c>
      <c r="H21" s="66">
        <v>10</v>
      </c>
      <c r="I21" s="66">
        <v>2</v>
      </c>
      <c r="J21" s="66">
        <v>2</v>
      </c>
    </row>
    <row r="22" spans="1:10" s="122" customFormat="1" ht="13.8" thickBot="1" x14ac:dyDescent="0.3">
      <c r="A22" s="326">
        <v>2020</v>
      </c>
      <c r="B22" s="334">
        <v>95</v>
      </c>
      <c r="C22" s="326">
        <v>4</v>
      </c>
      <c r="D22" s="326">
        <v>91</v>
      </c>
      <c r="E22" s="315">
        <v>3</v>
      </c>
      <c r="F22" s="315">
        <v>80</v>
      </c>
      <c r="G22" s="315" t="s">
        <v>171</v>
      </c>
      <c r="H22" s="315">
        <v>9</v>
      </c>
      <c r="I22" s="315">
        <v>1</v>
      </c>
      <c r="J22" s="315">
        <v>2</v>
      </c>
    </row>
    <row r="23" spans="1:10" x14ac:dyDescent="0.25">
      <c r="A23" s="202" t="s">
        <v>491</v>
      </c>
      <c r="B23" s="202"/>
      <c r="C23" s="202"/>
      <c r="D23" s="202"/>
      <c r="E23" s="202"/>
      <c r="F23" s="202"/>
      <c r="G23" s="202"/>
      <c r="H23" s="202"/>
      <c r="I23" s="202"/>
      <c r="J23" s="202"/>
    </row>
    <row r="24" spans="1:10" x14ac:dyDescent="0.25">
      <c r="A24" s="156" t="s">
        <v>159</v>
      </c>
      <c r="B24" s="156"/>
      <c r="C24" s="156"/>
      <c r="D24" s="156"/>
      <c r="E24" s="156"/>
      <c r="F24" s="156"/>
      <c r="G24" s="156"/>
      <c r="H24" s="156"/>
      <c r="I24" s="156"/>
      <c r="J24" s="156"/>
    </row>
    <row r="25" spans="1:10" x14ac:dyDescent="0.25">
      <c r="A25" s="156" t="s">
        <v>242</v>
      </c>
      <c r="B25" s="156"/>
      <c r="C25" s="156"/>
      <c r="D25" s="156"/>
      <c r="E25" s="156"/>
      <c r="F25" s="156"/>
      <c r="G25" s="156"/>
      <c r="H25" s="156"/>
      <c r="I25" s="156"/>
      <c r="J25" s="156"/>
    </row>
    <row r="26" spans="1:10" x14ac:dyDescent="0.25">
      <c r="A26" s="156" t="s">
        <v>243</v>
      </c>
      <c r="B26" s="156"/>
      <c r="C26" s="156"/>
      <c r="D26" s="156"/>
      <c r="E26" s="156"/>
      <c r="F26" s="156"/>
      <c r="G26" s="156"/>
      <c r="H26" s="156"/>
      <c r="I26" s="156"/>
      <c r="J26" s="156"/>
    </row>
    <row r="27" spans="1:10" ht="25.5" customHeight="1" x14ac:dyDescent="0.25">
      <c r="A27" s="160" t="s">
        <v>244</v>
      </c>
      <c r="B27" s="160"/>
      <c r="C27" s="160"/>
      <c r="D27" s="160"/>
      <c r="E27" s="160"/>
      <c r="F27" s="160"/>
      <c r="G27" s="160"/>
      <c r="H27" s="160"/>
      <c r="I27" s="160"/>
      <c r="J27" s="160"/>
    </row>
    <row r="28" spans="1:10" x14ac:dyDescent="0.25">
      <c r="A28" s="156" t="s">
        <v>245</v>
      </c>
      <c r="B28" s="156"/>
      <c r="C28" s="156"/>
      <c r="D28" s="156"/>
      <c r="E28" s="156"/>
      <c r="F28" s="156"/>
      <c r="G28" s="156"/>
      <c r="H28" s="156"/>
      <c r="I28" s="156"/>
      <c r="J28" s="156"/>
    </row>
    <row r="29" spans="1:10" x14ac:dyDescent="0.25">
      <c r="A29" s="156" t="s">
        <v>246</v>
      </c>
      <c r="B29" s="156"/>
      <c r="C29" s="156"/>
      <c r="D29" s="156"/>
      <c r="E29" s="156"/>
      <c r="F29" s="156"/>
      <c r="G29" s="156"/>
      <c r="H29" s="156"/>
      <c r="I29" s="156"/>
      <c r="J29" s="156"/>
    </row>
  </sheetData>
  <mergeCells count="14">
    <mergeCell ref="A23:J23"/>
    <mergeCell ref="A29:J29"/>
    <mergeCell ref="A24:J24"/>
    <mergeCell ref="A25:J25"/>
    <mergeCell ref="A26:J26"/>
    <mergeCell ref="A27:J27"/>
    <mergeCell ref="A28:J28"/>
    <mergeCell ref="A1:J1"/>
    <mergeCell ref="I4:J4"/>
    <mergeCell ref="B5:D5"/>
    <mergeCell ref="E5:J5"/>
    <mergeCell ref="E6:F6"/>
    <mergeCell ref="G6:H6"/>
    <mergeCell ref="I6:J6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4"/>
  </sheetPr>
  <dimension ref="A1:I19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5" style="51" customWidth="1"/>
    <col min="2" max="2" width="12.6640625" style="51" bestFit="1" customWidth="1"/>
    <col min="3" max="8" width="9.77734375" style="51" customWidth="1"/>
    <col min="9" max="9" width="17.33203125" style="51" bestFit="1" customWidth="1"/>
    <col min="10" max="16384" width="11.44140625" style="51"/>
  </cols>
  <sheetData>
    <row r="1" spans="1:9" ht="18" customHeight="1" x14ac:dyDescent="0.25">
      <c r="A1" s="145" t="s">
        <v>449</v>
      </c>
      <c r="B1" s="145"/>
      <c r="C1" s="145"/>
      <c r="D1" s="145"/>
      <c r="E1" s="145"/>
      <c r="F1" s="145"/>
      <c r="G1" s="145"/>
      <c r="H1" s="145"/>
      <c r="I1" s="167"/>
    </row>
    <row r="2" spans="1:9" ht="18" customHeight="1" x14ac:dyDescent="0.25">
      <c r="A2" s="30"/>
      <c r="B2" s="30"/>
      <c r="C2" s="30"/>
      <c r="D2" s="30"/>
      <c r="E2" s="30"/>
      <c r="F2" s="30"/>
      <c r="G2" s="30"/>
      <c r="H2" s="30"/>
      <c r="I2" s="41"/>
    </row>
    <row r="3" spans="1:9" ht="18" customHeight="1" x14ac:dyDescent="0.25">
      <c r="A3" s="30"/>
      <c r="B3" s="30"/>
      <c r="C3" s="30"/>
      <c r="D3" s="30"/>
      <c r="E3" s="30"/>
      <c r="F3" s="30"/>
      <c r="G3" s="30"/>
      <c r="H3" s="30"/>
      <c r="I3" s="41"/>
    </row>
    <row r="4" spans="1:9" ht="13.8" thickBot="1" x14ac:dyDescent="0.3">
      <c r="G4" s="155"/>
      <c r="H4" s="155"/>
      <c r="I4" s="66" t="s">
        <v>286</v>
      </c>
    </row>
    <row r="5" spans="1:9" x14ac:dyDescent="0.25">
      <c r="A5" s="308"/>
      <c r="B5" s="356" t="s">
        <v>32</v>
      </c>
      <c r="C5" s="330" t="s">
        <v>287</v>
      </c>
      <c r="D5" s="330"/>
      <c r="E5" s="330"/>
      <c r="F5" s="330"/>
      <c r="G5" s="330"/>
      <c r="H5" s="330"/>
      <c r="I5" s="357" t="s">
        <v>288</v>
      </c>
    </row>
    <row r="6" spans="1:9" x14ac:dyDescent="0.25">
      <c r="A6" s="327" t="s">
        <v>239</v>
      </c>
      <c r="B6" s="354" t="s">
        <v>0</v>
      </c>
      <c r="C6" s="309" t="s">
        <v>289</v>
      </c>
      <c r="D6" s="309" t="s">
        <v>34</v>
      </c>
      <c r="E6" s="309" t="s">
        <v>35</v>
      </c>
      <c r="F6" s="309" t="s">
        <v>36</v>
      </c>
      <c r="G6" s="309" t="s">
        <v>37</v>
      </c>
      <c r="H6" s="309" t="s">
        <v>38</v>
      </c>
      <c r="I6" s="309"/>
    </row>
    <row r="7" spans="1:9" x14ac:dyDescent="0.25">
      <c r="A7" s="51">
        <v>2005</v>
      </c>
      <c r="B7" s="287">
        <v>128</v>
      </c>
      <c r="C7" s="37">
        <v>3</v>
      </c>
      <c r="D7" s="37">
        <v>4</v>
      </c>
      <c r="E7" s="37">
        <v>32</v>
      </c>
      <c r="F7" s="37">
        <v>41</v>
      </c>
      <c r="G7" s="37">
        <v>33</v>
      </c>
      <c r="H7" s="37">
        <v>15</v>
      </c>
      <c r="I7" s="37">
        <v>46.8</v>
      </c>
    </row>
    <row r="8" spans="1:9" x14ac:dyDescent="0.25">
      <c r="A8" s="51">
        <v>2007</v>
      </c>
      <c r="B8" s="333">
        <v>127</v>
      </c>
      <c r="C8" s="51">
        <v>2</v>
      </c>
      <c r="D8" s="51">
        <v>4</v>
      </c>
      <c r="E8" s="51">
        <v>20</v>
      </c>
      <c r="F8" s="51">
        <v>52</v>
      </c>
      <c r="G8" s="51">
        <v>29</v>
      </c>
      <c r="H8" s="51">
        <v>20</v>
      </c>
      <c r="I8" s="51">
        <v>47.8</v>
      </c>
    </row>
    <row r="9" spans="1:9" x14ac:dyDescent="0.25">
      <c r="A9" s="51">
        <v>2009</v>
      </c>
      <c r="B9" s="333">
        <v>123</v>
      </c>
      <c r="C9" s="66">
        <v>3</v>
      </c>
      <c r="D9" s="66">
        <v>8</v>
      </c>
      <c r="E9" s="66">
        <v>17</v>
      </c>
      <c r="F9" s="66">
        <v>43</v>
      </c>
      <c r="G9" s="66">
        <v>31</v>
      </c>
      <c r="H9" s="66">
        <v>21</v>
      </c>
      <c r="I9" s="66">
        <v>47.9</v>
      </c>
    </row>
    <row r="10" spans="1:9" x14ac:dyDescent="0.25">
      <c r="A10" s="51">
        <v>2010</v>
      </c>
      <c r="B10" s="333">
        <v>118</v>
      </c>
      <c r="C10" s="66">
        <v>3</v>
      </c>
      <c r="D10" s="66">
        <v>9</v>
      </c>
      <c r="E10" s="66">
        <v>13</v>
      </c>
      <c r="F10" s="66">
        <v>41</v>
      </c>
      <c r="G10" s="66">
        <v>32</v>
      </c>
      <c r="H10" s="66">
        <v>20</v>
      </c>
      <c r="I10" s="66">
        <v>48.8</v>
      </c>
    </row>
    <row r="11" spans="1:9" x14ac:dyDescent="0.25">
      <c r="A11" s="51">
        <v>2013</v>
      </c>
      <c r="B11" s="333">
        <v>109</v>
      </c>
      <c r="C11" s="66" t="s">
        <v>171</v>
      </c>
      <c r="D11" s="66">
        <v>6</v>
      </c>
      <c r="E11" s="66">
        <v>12</v>
      </c>
      <c r="F11" s="66">
        <v>38</v>
      </c>
      <c r="G11" s="66">
        <v>37</v>
      </c>
      <c r="H11" s="66">
        <v>16</v>
      </c>
      <c r="I11" s="66">
        <v>48.5</v>
      </c>
    </row>
    <row r="12" spans="1:9" x14ac:dyDescent="0.25">
      <c r="A12" s="51">
        <v>2016</v>
      </c>
      <c r="B12" s="333">
        <v>102</v>
      </c>
      <c r="C12" s="66" t="s">
        <v>171</v>
      </c>
      <c r="D12" s="66">
        <v>6</v>
      </c>
      <c r="E12" s="66">
        <v>17</v>
      </c>
      <c r="F12" s="66">
        <v>25</v>
      </c>
      <c r="G12" s="66">
        <v>44</v>
      </c>
      <c r="H12" s="66">
        <v>10</v>
      </c>
      <c r="I12" s="66">
        <v>47.7</v>
      </c>
    </row>
    <row r="13" spans="1:9" s="122" customFormat="1" ht="13.8" thickBot="1" x14ac:dyDescent="0.3">
      <c r="A13" s="326">
        <v>2020</v>
      </c>
      <c r="B13" s="334">
        <v>95</v>
      </c>
      <c r="C13" s="315" t="s">
        <v>171</v>
      </c>
      <c r="D13" s="315">
        <v>7</v>
      </c>
      <c r="E13" s="315">
        <v>21</v>
      </c>
      <c r="F13" s="315">
        <v>20</v>
      </c>
      <c r="G13" s="315">
        <v>36</v>
      </c>
      <c r="H13" s="315">
        <v>11</v>
      </c>
      <c r="I13" s="315">
        <v>47.3</v>
      </c>
    </row>
    <row r="14" spans="1:9" x14ac:dyDescent="0.25">
      <c r="A14" s="202" t="s">
        <v>491</v>
      </c>
      <c r="B14" s="202"/>
      <c r="C14" s="202"/>
      <c r="D14" s="202"/>
      <c r="E14" s="202"/>
      <c r="F14" s="202"/>
      <c r="G14" s="202"/>
      <c r="H14" s="202"/>
      <c r="I14" s="202"/>
    </row>
    <row r="15" spans="1:9" x14ac:dyDescent="0.25">
      <c r="A15" s="156" t="s">
        <v>159</v>
      </c>
      <c r="B15" s="156"/>
      <c r="C15" s="156"/>
      <c r="D15" s="156"/>
      <c r="E15" s="156"/>
      <c r="F15" s="156"/>
      <c r="G15" s="156"/>
      <c r="H15" s="156"/>
    </row>
    <row r="16" spans="1:9" x14ac:dyDescent="0.25">
      <c r="A16" s="156" t="s">
        <v>242</v>
      </c>
      <c r="B16" s="156"/>
      <c r="C16" s="156"/>
      <c r="D16" s="156"/>
      <c r="E16" s="156"/>
      <c r="F16" s="156"/>
      <c r="G16" s="156"/>
      <c r="H16" s="156"/>
    </row>
    <row r="17" spans="1:8" x14ac:dyDescent="0.25">
      <c r="A17" s="156" t="s">
        <v>245</v>
      </c>
      <c r="B17" s="156"/>
      <c r="C17" s="156"/>
      <c r="D17" s="156"/>
      <c r="E17" s="156"/>
      <c r="F17" s="156"/>
      <c r="G17" s="156"/>
      <c r="H17" s="156"/>
    </row>
    <row r="18" spans="1:8" x14ac:dyDescent="0.25">
      <c r="A18" s="156" t="s">
        <v>246</v>
      </c>
      <c r="B18" s="156"/>
      <c r="C18" s="156"/>
      <c r="D18" s="156"/>
      <c r="E18" s="156"/>
      <c r="F18" s="156"/>
      <c r="G18" s="156"/>
      <c r="H18" s="156"/>
    </row>
    <row r="19" spans="1:8" x14ac:dyDescent="0.25">
      <c r="A19" s="156" t="s">
        <v>290</v>
      </c>
      <c r="B19" s="156"/>
      <c r="C19" s="156"/>
      <c r="D19" s="156"/>
      <c r="E19" s="156"/>
      <c r="F19" s="156"/>
      <c r="G19" s="156"/>
      <c r="H19" s="156"/>
    </row>
  </sheetData>
  <mergeCells count="9">
    <mergeCell ref="A18:H18"/>
    <mergeCell ref="A19:H19"/>
    <mergeCell ref="A1:I1"/>
    <mergeCell ref="G4:H4"/>
    <mergeCell ref="C5:H5"/>
    <mergeCell ref="A15:H15"/>
    <mergeCell ref="A16:H16"/>
    <mergeCell ref="A17:H17"/>
    <mergeCell ref="A14:I14"/>
  </mergeCells>
  <pageMargins left="0.59055118110236227" right="0.59055118110236227" top="0.98425196850393704" bottom="0.98425196850393704" header="0.51181102362204722" footer="0.51181102362204722"/>
  <pageSetup paperSize="9" scale="94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4"/>
  </sheetPr>
  <dimension ref="A1:L30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5" style="51" customWidth="1"/>
    <col min="2" max="2" width="10.88671875" style="51" bestFit="1" customWidth="1"/>
    <col min="3" max="3" width="9.6640625" style="51" bestFit="1" customWidth="1"/>
    <col min="4" max="4" width="7.88671875" style="51" bestFit="1" customWidth="1"/>
    <col min="5" max="5" width="6.33203125" style="51" bestFit="1" customWidth="1"/>
    <col min="6" max="6" width="6.6640625" style="51" customWidth="1"/>
    <col min="7" max="7" width="8" style="51" customWidth="1"/>
    <col min="8" max="8" width="9.44140625" style="66" customWidth="1"/>
    <col min="9" max="9" width="9.33203125" style="51" bestFit="1" customWidth="1"/>
    <col min="10" max="10" width="7.44140625" style="51" bestFit="1" customWidth="1"/>
    <col min="11" max="11" width="5.88671875" style="51" bestFit="1" customWidth="1"/>
    <col min="12" max="12" width="11" style="51" customWidth="1"/>
    <col min="13" max="16384" width="11.44140625" style="51"/>
  </cols>
  <sheetData>
    <row r="1" spans="1:12" s="32" customFormat="1" ht="18" customHeight="1" x14ac:dyDescent="0.25">
      <c r="A1" s="145" t="s">
        <v>291</v>
      </c>
      <c r="B1" s="145"/>
      <c r="C1" s="145"/>
      <c r="D1" s="145"/>
      <c r="E1" s="145"/>
      <c r="F1" s="145"/>
      <c r="G1" s="145"/>
      <c r="H1" s="145"/>
      <c r="I1" s="148"/>
      <c r="J1" s="148"/>
      <c r="K1" s="148"/>
      <c r="L1" s="148"/>
    </row>
    <row r="2" spans="1:12" s="32" customFormat="1" ht="18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s="32" customFormat="1" ht="18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32" customFormat="1" ht="13.8" thickBot="1" x14ac:dyDescent="0.3">
      <c r="H4" s="33"/>
      <c r="K4" s="163" t="s">
        <v>292</v>
      </c>
      <c r="L4" s="163"/>
    </row>
    <row r="5" spans="1:12" s="85" customFormat="1" ht="39.6" x14ac:dyDescent="0.25">
      <c r="A5" s="358"/>
      <c r="B5" s="362" t="s">
        <v>110</v>
      </c>
      <c r="C5" s="360" t="s">
        <v>18</v>
      </c>
      <c r="D5" s="360"/>
      <c r="E5" s="360"/>
      <c r="F5" s="360"/>
      <c r="G5" s="360"/>
      <c r="H5" s="361"/>
      <c r="I5" s="360"/>
      <c r="J5" s="360" t="s">
        <v>136</v>
      </c>
      <c r="K5" s="360" t="s">
        <v>19</v>
      </c>
      <c r="L5" s="360" t="s">
        <v>20</v>
      </c>
    </row>
    <row r="6" spans="1:12" s="85" customFormat="1" ht="39.6" x14ac:dyDescent="0.25">
      <c r="A6" s="359" t="s">
        <v>239</v>
      </c>
      <c r="B6" s="363"/>
      <c r="C6" s="292"/>
      <c r="D6" s="292" t="s">
        <v>21</v>
      </c>
      <c r="E6" s="292" t="s">
        <v>22</v>
      </c>
      <c r="F6" s="292" t="s">
        <v>135</v>
      </c>
      <c r="G6" s="293" t="s">
        <v>81</v>
      </c>
      <c r="H6" s="293" t="s">
        <v>293</v>
      </c>
      <c r="I6" s="292" t="s">
        <v>23</v>
      </c>
      <c r="J6" s="292"/>
      <c r="K6" s="292"/>
      <c r="L6" s="292"/>
    </row>
    <row r="7" spans="1:12" x14ac:dyDescent="0.25">
      <c r="A7" s="66">
        <v>1929</v>
      </c>
      <c r="B7" s="338">
        <v>516961</v>
      </c>
      <c r="C7" s="65">
        <v>47189</v>
      </c>
      <c r="D7" s="65">
        <v>18317</v>
      </c>
      <c r="E7" s="65">
        <v>23766</v>
      </c>
      <c r="F7" s="65" t="s">
        <v>257</v>
      </c>
      <c r="G7" s="65" t="s">
        <v>257</v>
      </c>
      <c r="H7" s="65" t="s">
        <v>257</v>
      </c>
      <c r="I7" s="65">
        <f>4041+1010+55</f>
        <v>5106</v>
      </c>
      <c r="J7" s="65">
        <f>328084+72499</f>
        <v>400583</v>
      </c>
      <c r="K7" s="65">
        <v>1468</v>
      </c>
      <c r="L7" s="65">
        <v>67721</v>
      </c>
    </row>
    <row r="8" spans="1:12" s="77" customFormat="1" x14ac:dyDescent="0.25">
      <c r="A8" s="65">
        <v>1955</v>
      </c>
      <c r="B8" s="338">
        <v>406972</v>
      </c>
      <c r="C8" s="65">
        <v>89103</v>
      </c>
      <c r="D8" s="65">
        <v>34235</v>
      </c>
      <c r="E8" s="65">
        <f>34542-543-56</f>
        <v>33943</v>
      </c>
      <c r="F8" s="72">
        <f>1778.6+2446.8</f>
        <v>4225.3999999999996</v>
      </c>
      <c r="G8" s="65" t="s">
        <v>257</v>
      </c>
      <c r="H8" s="65" t="s">
        <v>257</v>
      </c>
      <c r="I8" s="72">
        <f>7289-1778.6-2446.8+2945+10092+543+56</f>
        <v>16699.599999999999</v>
      </c>
      <c r="J8" s="65">
        <f>256886+28427+7947</f>
        <v>293260</v>
      </c>
      <c r="K8" s="65">
        <f>28+679+1751</f>
        <v>2458</v>
      </c>
      <c r="L8" s="65">
        <f>21405+746</f>
        <v>22151</v>
      </c>
    </row>
    <row r="9" spans="1:12" x14ac:dyDescent="0.25">
      <c r="A9" s="66">
        <v>1965</v>
      </c>
      <c r="B9" s="338">
        <v>372600</v>
      </c>
      <c r="C9" s="65">
        <v>66998</v>
      </c>
      <c r="D9" s="65">
        <v>19306</v>
      </c>
      <c r="E9" s="65">
        <v>18177</v>
      </c>
      <c r="F9" s="65" t="s">
        <v>257</v>
      </c>
      <c r="G9" s="65">
        <v>29</v>
      </c>
      <c r="H9" s="65" t="s">
        <v>257</v>
      </c>
      <c r="I9" s="65">
        <f>9508+8192+2587+9199</f>
        <v>29486</v>
      </c>
      <c r="J9" s="65">
        <f>327025-37133</f>
        <v>289892</v>
      </c>
      <c r="K9" s="65">
        <f>89+87+1068</f>
        <v>1244</v>
      </c>
      <c r="L9" s="65">
        <f>12851+1615</f>
        <v>14466</v>
      </c>
    </row>
    <row r="10" spans="1:12" x14ac:dyDescent="0.25">
      <c r="A10" s="66">
        <v>1969</v>
      </c>
      <c r="B10" s="338">
        <v>377157</v>
      </c>
      <c r="C10" s="65">
        <v>70242</v>
      </c>
      <c r="D10" s="65">
        <v>19372</v>
      </c>
      <c r="E10" s="65">
        <f>9750+370+697</f>
        <v>10817</v>
      </c>
      <c r="F10" s="65">
        <f>284+90</f>
        <v>374</v>
      </c>
      <c r="G10" s="65" t="s">
        <v>257</v>
      </c>
      <c r="H10" s="65" t="s">
        <v>257</v>
      </c>
      <c r="I10" s="65">
        <f>11254+20804+5444+2177</f>
        <v>39679</v>
      </c>
      <c r="J10" s="65">
        <f>247384+39388</f>
        <v>286772</v>
      </c>
      <c r="K10" s="65">
        <f>404+1205</f>
        <v>1609</v>
      </c>
      <c r="L10" s="65">
        <f>17603+931</f>
        <v>18534</v>
      </c>
    </row>
    <row r="11" spans="1:12" x14ac:dyDescent="0.25">
      <c r="A11" s="66">
        <v>1975</v>
      </c>
      <c r="B11" s="338">
        <v>363946</v>
      </c>
      <c r="C11" s="65">
        <v>98932</v>
      </c>
      <c r="D11" s="65">
        <v>18124</v>
      </c>
      <c r="E11" s="65">
        <v>14168</v>
      </c>
      <c r="F11" s="65">
        <v>4461</v>
      </c>
      <c r="G11" s="65" t="s">
        <v>257</v>
      </c>
      <c r="H11" s="65" t="s">
        <v>257</v>
      </c>
      <c r="I11" s="65">
        <f>18174+50+38020+5935</f>
        <v>62179</v>
      </c>
      <c r="J11" s="65">
        <f>221607+35040</f>
        <v>256647</v>
      </c>
      <c r="K11" s="65">
        <f>1177+478</f>
        <v>1655</v>
      </c>
      <c r="L11" s="65">
        <f>6610+102</f>
        <v>6712</v>
      </c>
    </row>
    <row r="12" spans="1:12" x14ac:dyDescent="0.25">
      <c r="A12" s="66">
        <v>1980</v>
      </c>
      <c r="B12" s="338">
        <v>363426</v>
      </c>
      <c r="C12" s="65">
        <v>99574</v>
      </c>
      <c r="D12" s="65">
        <v>18003</v>
      </c>
      <c r="E12" s="65">
        <f>4504+1590+133</f>
        <v>6227</v>
      </c>
      <c r="F12" s="65">
        <v>112</v>
      </c>
      <c r="G12" s="65">
        <v>2031</v>
      </c>
      <c r="H12" s="65" t="s">
        <v>257</v>
      </c>
      <c r="I12" s="65">
        <f>19291+45537+8363+10</f>
        <v>73201</v>
      </c>
      <c r="J12" s="65">
        <f>227101+29097</f>
        <v>256198</v>
      </c>
      <c r="K12" s="65">
        <f>1180+661</f>
        <v>1841</v>
      </c>
      <c r="L12" s="65">
        <f>5803+10</f>
        <v>5813</v>
      </c>
    </row>
    <row r="13" spans="1:12" x14ac:dyDescent="0.25">
      <c r="A13" s="66">
        <v>1985</v>
      </c>
      <c r="B13" s="338">
        <v>360703</v>
      </c>
      <c r="C13" s="65">
        <v>110677</v>
      </c>
      <c r="D13" s="65">
        <v>25045</v>
      </c>
      <c r="E13" s="65">
        <f>3372+2307+501</f>
        <v>6180</v>
      </c>
      <c r="F13" s="65">
        <v>1434</v>
      </c>
      <c r="G13" s="65">
        <v>1362</v>
      </c>
      <c r="H13" s="65" t="s">
        <v>257</v>
      </c>
      <c r="I13" s="65">
        <f>11204-1434+51995+14867+24</f>
        <v>76656</v>
      </c>
      <c r="J13" s="65">
        <v>244173</v>
      </c>
      <c r="K13" s="65">
        <f>1318+492</f>
        <v>1810</v>
      </c>
      <c r="L13" s="65">
        <f>4019+24</f>
        <v>4043</v>
      </c>
    </row>
    <row r="14" spans="1:12" x14ac:dyDescent="0.25">
      <c r="A14" s="66">
        <v>1990</v>
      </c>
      <c r="B14" s="338">
        <v>352690</v>
      </c>
      <c r="C14" s="65">
        <v>119909</v>
      </c>
      <c r="D14" s="65">
        <v>32983</v>
      </c>
      <c r="E14" s="65">
        <f>3473+1535+514</f>
        <v>5522</v>
      </c>
      <c r="F14" s="65">
        <v>198</v>
      </c>
      <c r="G14" s="65">
        <v>2078</v>
      </c>
      <c r="H14" s="65" t="s">
        <v>257</v>
      </c>
      <c r="I14" s="65">
        <f>12771+48373+17780+204</f>
        <v>79128</v>
      </c>
      <c r="J14" s="65">
        <v>225224</v>
      </c>
      <c r="K14" s="65">
        <f>1599+417</f>
        <v>2016</v>
      </c>
      <c r="L14" s="65">
        <f>4382+1159</f>
        <v>5541</v>
      </c>
    </row>
    <row r="15" spans="1:12" x14ac:dyDescent="0.25">
      <c r="A15" s="66">
        <v>1995</v>
      </c>
      <c r="B15" s="338">
        <v>372653</v>
      </c>
      <c r="C15" s="65">
        <v>140418</v>
      </c>
      <c r="D15" s="65">
        <v>39237</v>
      </c>
      <c r="E15" s="65">
        <f>5000+1753+1035</f>
        <v>7788</v>
      </c>
      <c r="F15" s="65">
        <f>103</f>
        <v>103</v>
      </c>
      <c r="G15" s="65">
        <f>2575+2613</f>
        <v>5188</v>
      </c>
      <c r="H15" s="65" t="s">
        <v>257</v>
      </c>
      <c r="I15" s="65">
        <f>3126+12780+90+34133+33629+3694+645+5</f>
        <v>88102</v>
      </c>
      <c r="J15" s="65">
        <f>220084+1978</f>
        <v>222062</v>
      </c>
      <c r="K15" s="65">
        <f>1354+188+108</f>
        <v>1650</v>
      </c>
      <c r="L15" s="65">
        <f>16+8507</f>
        <v>8523</v>
      </c>
    </row>
    <row r="16" spans="1:12" x14ac:dyDescent="0.25">
      <c r="A16" s="66">
        <v>2000</v>
      </c>
      <c r="B16" s="338">
        <v>359254</v>
      </c>
      <c r="C16" s="65">
        <v>134637</v>
      </c>
      <c r="D16" s="65">
        <v>25516</v>
      </c>
      <c r="E16" s="65">
        <f>5333+2431+1279</f>
        <v>9043</v>
      </c>
      <c r="F16" s="65">
        <f>120+93</f>
        <v>213</v>
      </c>
      <c r="G16" s="65">
        <f>2323+1014</f>
        <v>3337</v>
      </c>
      <c r="H16" s="65">
        <v>100</v>
      </c>
      <c r="I16" s="65">
        <f>2735+8220+70+110+3518+43269+38506</f>
        <v>96428</v>
      </c>
      <c r="J16" s="65">
        <v>215178</v>
      </c>
      <c r="K16" s="65">
        <f>1242+451+36+25</f>
        <v>1754</v>
      </c>
      <c r="L16" s="65">
        <v>7685</v>
      </c>
    </row>
    <row r="17" spans="1:12" x14ac:dyDescent="0.25">
      <c r="A17" s="66">
        <v>2005</v>
      </c>
      <c r="B17" s="338">
        <v>375656</v>
      </c>
      <c r="C17" s="65">
        <v>138148</v>
      </c>
      <c r="D17" s="65">
        <v>23862</v>
      </c>
      <c r="E17" s="65">
        <v>10420</v>
      </c>
      <c r="F17" s="65">
        <v>355</v>
      </c>
      <c r="G17" s="65">
        <v>2178</v>
      </c>
      <c r="H17" s="65" t="s">
        <v>171</v>
      </c>
      <c r="I17" s="65">
        <v>101333</v>
      </c>
      <c r="J17" s="65">
        <v>223759</v>
      </c>
      <c r="K17" s="65">
        <v>1204</v>
      </c>
      <c r="L17" s="65">
        <v>12545</v>
      </c>
    </row>
    <row r="18" spans="1:12" x14ac:dyDescent="0.25">
      <c r="A18" s="51">
        <v>2007</v>
      </c>
      <c r="B18" s="333">
        <v>374326</v>
      </c>
      <c r="C18" s="51">
        <v>134096</v>
      </c>
      <c r="D18" s="51">
        <v>21445</v>
      </c>
      <c r="E18" s="51">
        <v>9833</v>
      </c>
      <c r="F18" s="66" t="s">
        <v>171</v>
      </c>
      <c r="G18" s="51">
        <v>1739</v>
      </c>
      <c r="H18" s="66" t="s">
        <v>171</v>
      </c>
      <c r="I18" s="51">
        <v>101079</v>
      </c>
      <c r="J18" s="51">
        <v>226268</v>
      </c>
      <c r="K18" s="51">
        <v>1578</v>
      </c>
      <c r="L18" s="51">
        <v>12384</v>
      </c>
    </row>
    <row r="19" spans="1:12" x14ac:dyDescent="0.25">
      <c r="A19" s="66">
        <v>2009</v>
      </c>
      <c r="B19" s="333">
        <v>369689</v>
      </c>
      <c r="C19" s="51">
        <v>129948</v>
      </c>
      <c r="D19" s="51">
        <v>23674</v>
      </c>
      <c r="E19" s="51">
        <v>10907</v>
      </c>
      <c r="F19" s="66" t="s">
        <v>171</v>
      </c>
      <c r="G19" s="51">
        <v>375</v>
      </c>
      <c r="H19" s="66" t="s">
        <v>171</v>
      </c>
      <c r="I19" s="66">
        <v>94992</v>
      </c>
      <c r="J19" s="51">
        <v>225046</v>
      </c>
      <c r="K19" s="51">
        <v>1623</v>
      </c>
      <c r="L19" s="51">
        <v>13072</v>
      </c>
    </row>
    <row r="20" spans="1:12" x14ac:dyDescent="0.25">
      <c r="A20" s="66">
        <v>2010</v>
      </c>
      <c r="B20" s="333">
        <v>366912</v>
      </c>
      <c r="C20" s="51">
        <v>129948</v>
      </c>
      <c r="D20" s="51">
        <v>23162</v>
      </c>
      <c r="E20" s="51">
        <v>10349</v>
      </c>
      <c r="F20" s="66" t="s">
        <v>171</v>
      </c>
      <c r="G20" s="51">
        <v>71</v>
      </c>
      <c r="H20" s="66" t="s">
        <v>171</v>
      </c>
      <c r="I20" s="66">
        <v>96366</v>
      </c>
      <c r="J20" s="51">
        <v>224356</v>
      </c>
      <c r="K20" s="51">
        <v>1683</v>
      </c>
      <c r="L20" s="51">
        <v>10925</v>
      </c>
    </row>
    <row r="21" spans="1:12" x14ac:dyDescent="0.25">
      <c r="A21" s="66">
        <v>2013</v>
      </c>
      <c r="B21" s="333">
        <v>356672</v>
      </c>
      <c r="C21" s="51">
        <v>126806</v>
      </c>
      <c r="D21" s="51">
        <v>21733</v>
      </c>
      <c r="E21" s="51">
        <v>9714</v>
      </c>
      <c r="F21" s="66">
        <v>1093</v>
      </c>
      <c r="G21" s="51">
        <v>650</v>
      </c>
      <c r="H21" s="66" t="s">
        <v>171</v>
      </c>
      <c r="I21" s="66">
        <v>93616</v>
      </c>
      <c r="J21" s="66">
        <v>213336</v>
      </c>
      <c r="K21" s="51">
        <v>1864</v>
      </c>
      <c r="L21" s="51">
        <v>14666</v>
      </c>
    </row>
    <row r="22" spans="1:12" x14ac:dyDescent="0.25">
      <c r="A22" s="66">
        <v>2016</v>
      </c>
      <c r="B22" s="333">
        <v>359177</v>
      </c>
      <c r="C22" s="51">
        <v>135546</v>
      </c>
      <c r="D22" s="51">
        <v>21521</v>
      </c>
      <c r="E22" s="51">
        <v>10368</v>
      </c>
      <c r="F22" s="66">
        <v>402</v>
      </c>
      <c r="G22" s="51">
        <v>1437</v>
      </c>
      <c r="H22" s="66" t="s">
        <v>171</v>
      </c>
      <c r="I22" s="66">
        <v>101818</v>
      </c>
      <c r="J22" s="66">
        <v>207590</v>
      </c>
      <c r="K22" s="66">
        <v>1265</v>
      </c>
      <c r="L22" s="51">
        <v>14776</v>
      </c>
    </row>
    <row r="23" spans="1:12" s="122" customFormat="1" ht="13.8" thickBot="1" x14ac:dyDescent="0.3">
      <c r="A23" s="315">
        <v>2020</v>
      </c>
      <c r="B23" s="334">
        <v>358382</v>
      </c>
      <c r="C23" s="326">
        <v>139833</v>
      </c>
      <c r="D23" s="326">
        <v>24600</v>
      </c>
      <c r="E23" s="326">
        <v>10660</v>
      </c>
      <c r="F23" s="315">
        <v>150</v>
      </c>
      <c r="G23" s="326">
        <v>2893</v>
      </c>
      <c r="H23" s="315" t="s">
        <v>171</v>
      </c>
      <c r="I23" s="315">
        <v>101530</v>
      </c>
      <c r="J23" s="315">
        <v>216048</v>
      </c>
      <c r="K23" s="315">
        <v>1484</v>
      </c>
      <c r="L23" s="326">
        <v>1017</v>
      </c>
    </row>
    <row r="24" spans="1:12" x14ac:dyDescent="0.25">
      <c r="A24" s="202" t="s">
        <v>491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</row>
    <row r="25" spans="1:12" x14ac:dyDescent="0.25">
      <c r="A25" s="156" t="s">
        <v>159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</row>
    <row r="26" spans="1:12" x14ac:dyDescent="0.25">
      <c r="A26" s="156" t="s">
        <v>242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</row>
    <row r="27" spans="1:12" x14ac:dyDescent="0.25">
      <c r="A27" s="156" t="s">
        <v>243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</row>
    <row r="28" spans="1:12" ht="25.5" customHeight="1" x14ac:dyDescent="0.25">
      <c r="A28" s="160" t="s">
        <v>244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</row>
    <row r="29" spans="1:12" x14ac:dyDescent="0.25">
      <c r="A29" s="156" t="s">
        <v>245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</row>
    <row r="30" spans="1:12" x14ac:dyDescent="0.25">
      <c r="A30" s="156" t="s">
        <v>246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</row>
  </sheetData>
  <mergeCells count="9">
    <mergeCell ref="A29:L29"/>
    <mergeCell ref="A30:L30"/>
    <mergeCell ref="A1:L1"/>
    <mergeCell ref="K4:L4"/>
    <mergeCell ref="A25:L25"/>
    <mergeCell ref="A26:L26"/>
    <mergeCell ref="A27:L27"/>
    <mergeCell ref="A28:L28"/>
    <mergeCell ref="A24:L24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4"/>
    <pageSetUpPr fitToPage="1"/>
  </sheetPr>
  <dimension ref="A1:H11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5" style="51" customWidth="1"/>
    <col min="2" max="2" width="9" style="51" bestFit="1" customWidth="1"/>
    <col min="3" max="3" width="19.6640625" style="51" bestFit="1" customWidth="1"/>
    <col min="4" max="4" width="28.6640625" style="51" customWidth="1"/>
    <col min="5" max="5" width="32.88671875" style="51" customWidth="1"/>
    <col min="6" max="16384" width="11.44140625" style="51"/>
  </cols>
  <sheetData>
    <row r="1" spans="1:8" ht="18" customHeight="1" x14ac:dyDescent="0.3">
      <c r="A1" s="168" t="s">
        <v>294</v>
      </c>
      <c r="B1" s="168"/>
      <c r="C1" s="168"/>
      <c r="D1" s="168"/>
      <c r="E1" s="168"/>
      <c r="F1" s="108"/>
      <c r="G1" s="108"/>
      <c r="H1" s="108"/>
    </row>
    <row r="2" spans="1:8" ht="18" customHeight="1" x14ac:dyDescent="0.25">
      <c r="A2" s="73"/>
      <c r="B2" s="73"/>
      <c r="C2" s="73"/>
      <c r="D2" s="73"/>
      <c r="E2" s="73"/>
    </row>
    <row r="3" spans="1:8" ht="18" customHeight="1" x14ac:dyDescent="0.25">
      <c r="A3" s="73"/>
      <c r="B3" s="73"/>
      <c r="C3" s="73"/>
      <c r="D3" s="73"/>
      <c r="E3" s="73"/>
    </row>
    <row r="4" spans="1:8" ht="13.8" thickBot="1" x14ac:dyDescent="0.3">
      <c r="E4" s="66" t="s">
        <v>295</v>
      </c>
    </row>
    <row r="5" spans="1:8" x14ac:dyDescent="0.25">
      <c r="A5" s="308"/>
      <c r="B5" s="331" t="s">
        <v>0</v>
      </c>
      <c r="C5" s="337" t="s">
        <v>296</v>
      </c>
      <c r="D5" s="337"/>
      <c r="E5" s="337"/>
    </row>
    <row r="6" spans="1:8" s="67" customFormat="1" ht="52.8" x14ac:dyDescent="0.25">
      <c r="A6" s="359" t="s">
        <v>239</v>
      </c>
      <c r="B6" s="367"/>
      <c r="C6" s="365" t="s">
        <v>297</v>
      </c>
      <c r="D6" s="366" t="s">
        <v>298</v>
      </c>
      <c r="E6" s="364" t="s">
        <v>299</v>
      </c>
    </row>
    <row r="7" spans="1:8" x14ac:dyDescent="0.25">
      <c r="A7" s="86">
        <v>2010</v>
      </c>
      <c r="B7" s="333">
        <f>SUM(C7:E7)</f>
        <v>11782701</v>
      </c>
      <c r="C7" s="66">
        <v>6219479</v>
      </c>
      <c r="D7" s="66">
        <v>5071380</v>
      </c>
      <c r="E7" s="66">
        <v>491842</v>
      </c>
    </row>
    <row r="8" spans="1:8" x14ac:dyDescent="0.25">
      <c r="A8" s="86">
        <v>2013</v>
      </c>
      <c r="B8" s="333">
        <f>SUM(C8:E8)</f>
        <v>11800298</v>
      </c>
      <c r="C8" s="51">
        <v>6115774</v>
      </c>
      <c r="D8" s="66">
        <v>5184427</v>
      </c>
      <c r="E8" s="66">
        <v>500097</v>
      </c>
    </row>
    <row r="9" spans="1:8" x14ac:dyDescent="0.25">
      <c r="A9" s="86">
        <v>2016</v>
      </c>
      <c r="B9" s="333">
        <f>SUM(C9:E9)</f>
        <v>11532641</v>
      </c>
      <c r="C9" s="51">
        <v>5539176</v>
      </c>
      <c r="D9" s="66">
        <v>5479203</v>
      </c>
      <c r="E9" s="66">
        <v>514262</v>
      </c>
    </row>
    <row r="10" spans="1:8" s="122" customFormat="1" ht="13.8" thickBot="1" x14ac:dyDescent="0.3">
      <c r="A10" s="368">
        <v>2020</v>
      </c>
      <c r="B10" s="334">
        <v>12075134</v>
      </c>
      <c r="C10" s="326">
        <v>5977321</v>
      </c>
      <c r="D10" s="315">
        <v>5592728</v>
      </c>
      <c r="E10" s="315">
        <v>505085</v>
      </c>
    </row>
    <row r="11" spans="1:8" x14ac:dyDescent="0.25">
      <c r="A11" s="202" t="s">
        <v>491</v>
      </c>
      <c r="B11" s="202"/>
      <c r="C11" s="202"/>
      <c r="D11" s="202"/>
      <c r="E11" s="202"/>
    </row>
  </sheetData>
  <mergeCells count="3">
    <mergeCell ref="A1:E1"/>
    <mergeCell ref="C5:E5"/>
    <mergeCell ref="A11:E11"/>
  </mergeCells>
  <pageMargins left="0.59055118110236227" right="0.59055118110236227" top="0.98425196850393704" bottom="0.98425196850393704" header="0.51181102362204722" footer="0.51181102362204722"/>
  <pageSetup paperSize="9" scale="96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4"/>
  </sheetPr>
  <dimension ref="A1:S82"/>
  <sheetViews>
    <sheetView zoomScaleNormal="100" workbookViewId="0">
      <pane ySplit="6" topLeftCell="A35" activePane="bottomLeft" state="frozen"/>
      <selection activeCell="XDQ32" sqref="XDQ32"/>
      <selection pane="bottomLeft" activeCell="A2" sqref="A2"/>
    </sheetView>
  </sheetViews>
  <sheetFormatPr baseColWidth="10" defaultColWidth="11.44140625" defaultRowHeight="13.2" outlineLevelRow="1" x14ac:dyDescent="0.25"/>
  <cols>
    <col min="1" max="1" width="5" style="58" customWidth="1"/>
    <col min="2" max="2" width="5.88671875" style="66" customWidth="1"/>
    <col min="3" max="3" width="6.44140625" style="66" customWidth="1"/>
    <col min="4" max="4" width="11.109375" style="66" bestFit="1" customWidth="1"/>
    <col min="5" max="6" width="6.77734375" style="66" customWidth="1"/>
    <col min="7" max="7" width="5.88671875" style="66" customWidth="1"/>
    <col min="8" max="8" width="6.44140625" style="66" customWidth="1"/>
    <col min="9" max="9" width="5.88671875" style="66" customWidth="1"/>
    <col min="10" max="11" width="6.44140625" style="66" customWidth="1"/>
    <col min="12" max="12" width="5.88671875" style="66" customWidth="1"/>
    <col min="13" max="13" width="6.44140625" style="66" customWidth="1"/>
    <col min="14" max="14" width="5.88671875" style="66" customWidth="1"/>
    <col min="15" max="15" width="6.44140625" style="66" customWidth="1"/>
    <col min="16" max="16" width="12.44140625" style="66" bestFit="1" customWidth="1"/>
    <col min="17" max="17" width="5.88671875" style="66" customWidth="1"/>
    <col min="18" max="18" width="6.44140625" style="66" customWidth="1"/>
    <col min="19" max="16384" width="11.44140625" style="51"/>
  </cols>
  <sheetData>
    <row r="1" spans="1:19" ht="18" customHeight="1" x14ac:dyDescent="0.3">
      <c r="A1" s="154" t="s">
        <v>300</v>
      </c>
      <c r="B1" s="154"/>
      <c r="C1" s="154"/>
      <c r="D1" s="154"/>
      <c r="E1" s="154"/>
      <c r="F1" s="154"/>
      <c r="G1" s="154"/>
      <c r="H1" s="154"/>
      <c r="I1" s="169"/>
      <c r="J1" s="169"/>
      <c r="K1" s="50"/>
      <c r="L1" s="50"/>
      <c r="M1" s="50"/>
      <c r="N1" s="50"/>
      <c r="O1" s="50"/>
      <c r="P1" s="50"/>
      <c r="Q1" s="50"/>
      <c r="R1" s="50"/>
    </row>
    <row r="2" spans="1:19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9" ht="18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9" ht="13.8" thickBot="1" x14ac:dyDescent="0.3">
      <c r="H4" s="155" t="s">
        <v>301</v>
      </c>
      <c r="I4" s="155"/>
      <c r="J4" s="155"/>
      <c r="P4" s="155" t="s">
        <v>302</v>
      </c>
      <c r="Q4" s="155"/>
      <c r="R4" s="155"/>
      <c r="S4" s="155"/>
    </row>
    <row r="5" spans="1:19" x14ac:dyDescent="0.25">
      <c r="A5" s="369"/>
      <c r="B5" s="330" t="s">
        <v>303</v>
      </c>
      <c r="C5" s="330"/>
      <c r="D5" s="330"/>
      <c r="E5" s="330" t="s">
        <v>304</v>
      </c>
      <c r="F5" s="330"/>
      <c r="G5" s="330" t="s">
        <v>305</v>
      </c>
      <c r="H5" s="330"/>
      <c r="I5" s="330" t="s">
        <v>306</v>
      </c>
      <c r="J5" s="330"/>
      <c r="K5" s="375"/>
      <c r="L5" s="330" t="s">
        <v>307</v>
      </c>
      <c r="M5" s="330"/>
      <c r="N5" s="330" t="s">
        <v>308</v>
      </c>
      <c r="O5" s="330"/>
      <c r="P5" s="376" t="s">
        <v>309</v>
      </c>
      <c r="Q5" s="330" t="s">
        <v>310</v>
      </c>
      <c r="R5" s="330"/>
      <c r="S5" s="357"/>
    </row>
    <row r="6" spans="1:19" s="58" customFormat="1" x14ac:dyDescent="0.25">
      <c r="A6" s="370" t="s">
        <v>311</v>
      </c>
      <c r="B6" s="309" t="s">
        <v>312</v>
      </c>
      <c r="C6" s="309" t="s">
        <v>313</v>
      </c>
      <c r="D6" s="309" t="s">
        <v>314</v>
      </c>
      <c r="E6" s="309" t="s">
        <v>312</v>
      </c>
      <c r="F6" s="309" t="s">
        <v>313</v>
      </c>
      <c r="G6" s="309" t="s">
        <v>312</v>
      </c>
      <c r="H6" s="371" t="s">
        <v>313</v>
      </c>
      <c r="I6" s="309" t="s">
        <v>312</v>
      </c>
      <c r="J6" s="309" t="s">
        <v>313</v>
      </c>
      <c r="K6" s="374"/>
      <c r="L6" s="309" t="s">
        <v>312</v>
      </c>
      <c r="M6" s="309" t="s">
        <v>313</v>
      </c>
      <c r="N6" s="309" t="s">
        <v>312</v>
      </c>
      <c r="O6" s="309" t="s">
        <v>313</v>
      </c>
      <c r="P6" s="372" t="s">
        <v>315</v>
      </c>
      <c r="Q6" s="309" t="s">
        <v>312</v>
      </c>
      <c r="R6" s="309" t="s">
        <v>313</v>
      </c>
      <c r="S6" s="373" t="s">
        <v>311</v>
      </c>
    </row>
    <row r="7" spans="1:19" x14ac:dyDescent="0.25">
      <c r="A7" s="59">
        <v>1812</v>
      </c>
      <c r="B7" s="59" t="s">
        <v>257</v>
      </c>
      <c r="C7" s="59">
        <v>4377</v>
      </c>
      <c r="D7" s="59">
        <v>1843</v>
      </c>
      <c r="E7" s="59" t="s">
        <v>257</v>
      </c>
      <c r="F7" s="59">
        <v>360</v>
      </c>
      <c r="G7" s="59" t="s">
        <v>257</v>
      </c>
      <c r="H7" s="59">
        <v>955</v>
      </c>
      <c r="I7" s="59" t="s">
        <v>257</v>
      </c>
      <c r="J7" s="59">
        <v>1061</v>
      </c>
      <c r="K7" s="59"/>
      <c r="L7" s="59" t="s">
        <v>257</v>
      </c>
      <c r="M7" s="59">
        <v>709</v>
      </c>
      <c r="N7" s="59" t="s">
        <v>257</v>
      </c>
      <c r="O7" s="59" t="s">
        <v>257</v>
      </c>
      <c r="P7" s="59" t="s">
        <v>257</v>
      </c>
      <c r="Q7" s="59" t="s">
        <v>257</v>
      </c>
      <c r="R7" s="59" t="s">
        <v>257</v>
      </c>
      <c r="S7" s="66">
        <v>1812</v>
      </c>
    </row>
    <row r="8" spans="1:19" hidden="1" outlineLevel="1" x14ac:dyDescent="0.25">
      <c r="A8" s="59">
        <v>1815</v>
      </c>
      <c r="B8" s="59" t="s">
        <v>257</v>
      </c>
      <c r="C8" s="59">
        <v>4487</v>
      </c>
      <c r="D8" s="59">
        <v>1835</v>
      </c>
      <c r="E8" s="59" t="s">
        <v>257</v>
      </c>
      <c r="F8" s="59">
        <v>422</v>
      </c>
      <c r="G8" s="59" t="s">
        <v>257</v>
      </c>
      <c r="H8" s="59">
        <v>430</v>
      </c>
      <c r="I8" s="59" t="s">
        <v>257</v>
      </c>
      <c r="J8" s="59">
        <v>1321</v>
      </c>
      <c r="K8" s="59"/>
      <c r="L8" s="59" t="s">
        <v>257</v>
      </c>
      <c r="M8" s="59">
        <v>694</v>
      </c>
      <c r="N8" s="59" t="s">
        <v>257</v>
      </c>
      <c r="O8" s="59" t="s">
        <v>257</v>
      </c>
      <c r="P8" s="59" t="s">
        <v>257</v>
      </c>
      <c r="Q8" s="59" t="s">
        <v>257</v>
      </c>
      <c r="R8" s="59" t="s">
        <v>257</v>
      </c>
      <c r="S8" s="66">
        <v>1815</v>
      </c>
    </row>
    <row r="9" spans="1:19" collapsed="1" x14ac:dyDescent="0.25">
      <c r="A9" s="59">
        <v>1861</v>
      </c>
      <c r="B9" s="59" t="s">
        <v>257</v>
      </c>
      <c r="C9" s="59">
        <v>4867</v>
      </c>
      <c r="D9" s="59">
        <v>2090</v>
      </c>
      <c r="E9" s="59" t="s">
        <v>257</v>
      </c>
      <c r="F9" s="59">
        <v>424</v>
      </c>
      <c r="G9" s="59" t="s">
        <v>257</v>
      </c>
      <c r="H9" s="59">
        <v>915</v>
      </c>
      <c r="I9" s="59" t="s">
        <v>257</v>
      </c>
      <c r="J9" s="59">
        <v>1614</v>
      </c>
      <c r="K9" s="59"/>
      <c r="L9" s="59" t="s">
        <v>257</v>
      </c>
      <c r="M9" s="59">
        <v>1737</v>
      </c>
      <c r="N9" s="59" t="s">
        <v>257</v>
      </c>
      <c r="O9" s="59" t="s">
        <v>257</v>
      </c>
      <c r="P9" s="59" t="s">
        <v>257</v>
      </c>
      <c r="Q9" s="59" t="s">
        <v>257</v>
      </c>
      <c r="R9" s="59" t="s">
        <v>257</v>
      </c>
      <c r="S9" s="66">
        <v>1861</v>
      </c>
    </row>
    <row r="10" spans="1:19" x14ac:dyDescent="0.25">
      <c r="A10" s="59">
        <v>1868</v>
      </c>
      <c r="B10" s="59" t="s">
        <v>257</v>
      </c>
      <c r="C10" s="59">
        <v>4393</v>
      </c>
      <c r="D10" s="59">
        <v>1895</v>
      </c>
      <c r="E10" s="59" t="s">
        <v>257</v>
      </c>
      <c r="F10" s="59">
        <v>381</v>
      </c>
      <c r="G10" s="59" t="s">
        <v>257</v>
      </c>
      <c r="H10" s="59">
        <v>952</v>
      </c>
      <c r="I10" s="59" t="s">
        <v>257</v>
      </c>
      <c r="J10" s="59">
        <v>931</v>
      </c>
      <c r="K10" s="59"/>
      <c r="L10" s="59" t="s">
        <v>257</v>
      </c>
      <c r="M10" s="59">
        <v>1303</v>
      </c>
      <c r="N10" s="59" t="s">
        <v>257</v>
      </c>
      <c r="O10" s="59" t="s">
        <v>257</v>
      </c>
      <c r="P10" s="59" t="s">
        <v>257</v>
      </c>
      <c r="Q10" s="59" t="s">
        <v>257</v>
      </c>
      <c r="R10" s="59" t="s">
        <v>257</v>
      </c>
      <c r="S10" s="66">
        <v>1868</v>
      </c>
    </row>
    <row r="11" spans="1:19" x14ac:dyDescent="0.25">
      <c r="A11" s="59">
        <v>1880</v>
      </c>
      <c r="B11" s="59" t="s">
        <v>257</v>
      </c>
      <c r="C11" s="59">
        <v>5297</v>
      </c>
      <c r="D11" s="59">
        <v>2240</v>
      </c>
      <c r="E11" s="59" t="s">
        <v>257</v>
      </c>
      <c r="F11" s="59">
        <v>348</v>
      </c>
      <c r="G11" s="59" t="s">
        <v>257</v>
      </c>
      <c r="H11" s="59">
        <v>698</v>
      </c>
      <c r="I11" s="59" t="s">
        <v>257</v>
      </c>
      <c r="J11" s="59" t="s">
        <v>257</v>
      </c>
      <c r="K11" s="59"/>
      <c r="L11" s="59" t="s">
        <v>257</v>
      </c>
      <c r="M11" s="59" t="s">
        <v>257</v>
      </c>
      <c r="N11" s="59" t="s">
        <v>257</v>
      </c>
      <c r="O11" s="59" t="s">
        <v>257</v>
      </c>
      <c r="P11" s="59" t="s">
        <v>257</v>
      </c>
      <c r="Q11" s="59" t="s">
        <v>257</v>
      </c>
      <c r="R11" s="59" t="s">
        <v>257</v>
      </c>
      <c r="S11" s="66">
        <v>1880</v>
      </c>
    </row>
    <row r="12" spans="1:19" x14ac:dyDescent="0.25">
      <c r="A12" s="59">
        <v>1886</v>
      </c>
      <c r="B12" s="59" t="s">
        <v>257</v>
      </c>
      <c r="C12" s="59">
        <v>3772</v>
      </c>
      <c r="D12" s="59">
        <v>2155</v>
      </c>
      <c r="E12" s="59" t="s">
        <v>257</v>
      </c>
      <c r="F12" s="59">
        <v>300</v>
      </c>
      <c r="G12" s="59" t="s">
        <v>257</v>
      </c>
      <c r="H12" s="59">
        <v>1803</v>
      </c>
      <c r="I12" s="59" t="s">
        <v>257</v>
      </c>
      <c r="J12" s="59">
        <v>885</v>
      </c>
      <c r="K12" s="59"/>
      <c r="L12" s="59" t="s">
        <v>257</v>
      </c>
      <c r="M12" s="59">
        <v>1863</v>
      </c>
      <c r="N12" s="59" t="s">
        <v>257</v>
      </c>
      <c r="O12" s="59" t="s">
        <v>257</v>
      </c>
      <c r="P12" s="59" t="s">
        <v>257</v>
      </c>
      <c r="Q12" s="59" t="s">
        <v>257</v>
      </c>
      <c r="R12" s="59" t="s">
        <v>257</v>
      </c>
      <c r="S12" s="66">
        <v>1886</v>
      </c>
    </row>
    <row r="13" spans="1:19" x14ac:dyDescent="0.25">
      <c r="A13" s="59">
        <v>1891</v>
      </c>
      <c r="B13" s="59" t="s">
        <v>257</v>
      </c>
      <c r="C13" s="59">
        <v>4681</v>
      </c>
      <c r="D13" s="59">
        <v>2031</v>
      </c>
      <c r="E13" s="59" t="s">
        <v>257</v>
      </c>
      <c r="F13" s="59">
        <v>302</v>
      </c>
      <c r="G13" s="59" t="s">
        <v>257</v>
      </c>
      <c r="H13" s="59">
        <v>1355</v>
      </c>
      <c r="I13" s="59" t="s">
        <v>257</v>
      </c>
      <c r="J13" s="59">
        <v>754</v>
      </c>
      <c r="K13" s="59"/>
      <c r="L13" s="59" t="s">
        <v>257</v>
      </c>
      <c r="M13" s="59">
        <v>1550</v>
      </c>
      <c r="N13" s="59" t="s">
        <v>257</v>
      </c>
      <c r="O13" s="59" t="s">
        <v>257</v>
      </c>
      <c r="P13" s="59" t="s">
        <v>257</v>
      </c>
      <c r="Q13" s="59" t="s">
        <v>257</v>
      </c>
      <c r="R13" s="59" t="s">
        <v>257</v>
      </c>
      <c r="S13" s="66">
        <v>1891</v>
      </c>
    </row>
    <row r="14" spans="1:19" x14ac:dyDescent="0.25">
      <c r="A14" s="59">
        <v>1901</v>
      </c>
      <c r="B14" s="59" t="s">
        <v>257</v>
      </c>
      <c r="C14" s="59">
        <v>4832</v>
      </c>
      <c r="D14" s="59">
        <v>2305</v>
      </c>
      <c r="E14" s="59" t="s">
        <v>257</v>
      </c>
      <c r="F14" s="59">
        <v>313</v>
      </c>
      <c r="G14" s="59" t="s">
        <v>257</v>
      </c>
      <c r="H14" s="59">
        <v>2118</v>
      </c>
      <c r="I14" s="59" t="s">
        <v>257</v>
      </c>
      <c r="J14" s="59">
        <v>460</v>
      </c>
      <c r="K14" s="59"/>
      <c r="L14" s="59" t="s">
        <v>257</v>
      </c>
      <c r="M14" s="59">
        <v>1252</v>
      </c>
      <c r="N14" s="59" t="s">
        <v>257</v>
      </c>
      <c r="O14" s="59" t="s">
        <v>257</v>
      </c>
      <c r="P14" s="59" t="s">
        <v>257</v>
      </c>
      <c r="Q14" s="59" t="s">
        <v>257</v>
      </c>
      <c r="R14" s="59" t="s">
        <v>257</v>
      </c>
      <c r="S14" s="66">
        <v>1901</v>
      </c>
    </row>
    <row r="15" spans="1:19" x14ac:dyDescent="0.25">
      <c r="A15" s="59">
        <v>1911</v>
      </c>
      <c r="B15" s="59" t="s">
        <v>257</v>
      </c>
      <c r="C15" s="59">
        <v>5573</v>
      </c>
      <c r="D15" s="59">
        <v>2363</v>
      </c>
      <c r="E15" s="59" t="s">
        <v>257</v>
      </c>
      <c r="F15" s="59">
        <v>286</v>
      </c>
      <c r="G15" s="59" t="s">
        <v>257</v>
      </c>
      <c r="H15" s="59">
        <v>2085</v>
      </c>
      <c r="I15" s="59" t="s">
        <v>257</v>
      </c>
      <c r="J15" s="59">
        <v>227</v>
      </c>
      <c r="K15" s="59"/>
      <c r="L15" s="59" t="s">
        <v>257</v>
      </c>
      <c r="M15" s="59">
        <v>1023</v>
      </c>
      <c r="N15" s="59" t="s">
        <v>257</v>
      </c>
      <c r="O15" s="59" t="s">
        <v>257</v>
      </c>
      <c r="P15" s="59" t="s">
        <v>257</v>
      </c>
      <c r="Q15" s="59" t="s">
        <v>257</v>
      </c>
      <c r="R15" s="59" t="s">
        <v>257</v>
      </c>
      <c r="S15" s="66">
        <v>1911</v>
      </c>
    </row>
    <row r="16" spans="1:19" x14ac:dyDescent="0.25">
      <c r="A16" s="59">
        <v>1921</v>
      </c>
      <c r="B16" s="59" t="s">
        <v>257</v>
      </c>
      <c r="C16" s="59">
        <v>5231</v>
      </c>
      <c r="D16" s="59">
        <v>2404</v>
      </c>
      <c r="E16" s="59" t="s">
        <v>257</v>
      </c>
      <c r="F16" s="59">
        <v>403</v>
      </c>
      <c r="G16" s="59" t="s">
        <v>257</v>
      </c>
      <c r="H16" s="59">
        <v>1534</v>
      </c>
      <c r="I16" s="59" t="s">
        <v>257</v>
      </c>
      <c r="J16" s="59">
        <v>1147</v>
      </c>
      <c r="K16" s="59"/>
      <c r="L16" s="59" t="s">
        <v>257</v>
      </c>
      <c r="M16" s="59">
        <v>993</v>
      </c>
      <c r="N16" s="59" t="s">
        <v>257</v>
      </c>
      <c r="O16" s="59" t="s">
        <v>257</v>
      </c>
      <c r="P16" s="59" t="s">
        <v>257</v>
      </c>
      <c r="Q16" s="59" t="s">
        <v>257</v>
      </c>
      <c r="R16" s="59" t="s">
        <v>257</v>
      </c>
      <c r="S16" s="66">
        <v>1921</v>
      </c>
    </row>
    <row r="17" spans="1:19" x14ac:dyDescent="0.25">
      <c r="A17" s="59">
        <v>1929</v>
      </c>
      <c r="B17" s="59">
        <v>1032</v>
      </c>
      <c r="C17" s="59">
        <v>5454</v>
      </c>
      <c r="D17" s="59">
        <v>2479</v>
      </c>
      <c r="E17" s="59">
        <v>253</v>
      </c>
      <c r="F17" s="59">
        <v>307</v>
      </c>
      <c r="G17" s="59">
        <v>927</v>
      </c>
      <c r="H17" s="59">
        <v>1798</v>
      </c>
      <c r="I17" s="59" t="s">
        <v>257</v>
      </c>
      <c r="J17" s="59">
        <v>258</v>
      </c>
      <c r="K17" s="59"/>
      <c r="L17" s="59" t="s">
        <v>257</v>
      </c>
      <c r="M17" s="59">
        <v>627</v>
      </c>
      <c r="N17" s="59">
        <v>1134</v>
      </c>
      <c r="O17" s="59">
        <v>22214</v>
      </c>
      <c r="P17" s="59">
        <v>540</v>
      </c>
      <c r="Q17" s="59" t="s">
        <v>257</v>
      </c>
      <c r="R17" s="59">
        <v>993</v>
      </c>
      <c r="S17" s="66">
        <v>1929</v>
      </c>
    </row>
    <row r="18" spans="1:19" hidden="1" outlineLevel="1" x14ac:dyDescent="0.25">
      <c r="A18" s="59">
        <v>1931</v>
      </c>
      <c r="B18" s="59">
        <v>1041</v>
      </c>
      <c r="C18" s="59">
        <v>6369</v>
      </c>
      <c r="D18" s="59" t="s">
        <v>257</v>
      </c>
      <c r="E18" s="59">
        <v>290</v>
      </c>
      <c r="F18" s="59">
        <v>374</v>
      </c>
      <c r="G18" s="59">
        <v>1003</v>
      </c>
      <c r="H18" s="59">
        <v>3002</v>
      </c>
      <c r="I18" s="59">
        <v>124</v>
      </c>
      <c r="J18" s="59">
        <v>611</v>
      </c>
      <c r="K18" s="59"/>
      <c r="L18" s="59">
        <v>277</v>
      </c>
      <c r="M18" s="59">
        <v>918</v>
      </c>
      <c r="N18" s="59">
        <v>1378</v>
      </c>
      <c r="O18" s="59">
        <v>23644</v>
      </c>
      <c r="P18" s="59">
        <v>376</v>
      </c>
      <c r="Q18" s="59">
        <v>99</v>
      </c>
      <c r="R18" s="59">
        <v>1096</v>
      </c>
      <c r="S18" s="66">
        <v>1931</v>
      </c>
    </row>
    <row r="19" spans="1:19" hidden="1" outlineLevel="1" x14ac:dyDescent="0.25">
      <c r="A19" s="59">
        <v>1933</v>
      </c>
      <c r="B19" s="59">
        <v>1102</v>
      </c>
      <c r="C19" s="59">
        <v>6751</v>
      </c>
      <c r="D19" s="59">
        <v>2757</v>
      </c>
      <c r="E19" s="59" t="s">
        <v>257</v>
      </c>
      <c r="F19" s="59" t="s">
        <v>257</v>
      </c>
      <c r="G19" s="59">
        <v>959</v>
      </c>
      <c r="H19" s="59">
        <v>2544</v>
      </c>
      <c r="I19" s="59" t="s">
        <v>257</v>
      </c>
      <c r="J19" s="59" t="s">
        <v>257</v>
      </c>
      <c r="K19" s="59"/>
      <c r="L19" s="59" t="s">
        <v>257</v>
      </c>
      <c r="M19" s="59" t="s">
        <v>257</v>
      </c>
      <c r="N19" s="59" t="s">
        <v>257</v>
      </c>
      <c r="O19" s="59" t="s">
        <v>257</v>
      </c>
      <c r="P19" s="59" t="s">
        <v>257</v>
      </c>
      <c r="Q19" s="59" t="s">
        <v>257</v>
      </c>
      <c r="R19" s="59" t="s">
        <v>257</v>
      </c>
      <c r="S19" s="66">
        <v>1933</v>
      </c>
    </row>
    <row r="20" spans="1:19" collapsed="1" x14ac:dyDescent="0.25">
      <c r="A20" s="59">
        <v>1938</v>
      </c>
      <c r="B20" s="59">
        <v>1005</v>
      </c>
      <c r="C20" s="59">
        <v>6872</v>
      </c>
      <c r="D20" s="59">
        <v>2577</v>
      </c>
      <c r="E20" s="59" t="s">
        <v>257</v>
      </c>
      <c r="F20" s="59" t="s">
        <v>257</v>
      </c>
      <c r="G20" s="59">
        <v>1205</v>
      </c>
      <c r="H20" s="59">
        <v>3715</v>
      </c>
      <c r="I20" s="59" t="s">
        <v>257</v>
      </c>
      <c r="J20" s="59" t="s">
        <v>257</v>
      </c>
      <c r="K20" s="59"/>
      <c r="L20" s="59" t="s">
        <v>257</v>
      </c>
      <c r="M20" s="59" t="s">
        <v>257</v>
      </c>
      <c r="N20" s="59" t="s">
        <v>257</v>
      </c>
      <c r="O20" s="59" t="s">
        <v>257</v>
      </c>
      <c r="P20" s="59" t="s">
        <v>257</v>
      </c>
      <c r="Q20" s="59" t="s">
        <v>257</v>
      </c>
      <c r="R20" s="59" t="s">
        <v>257</v>
      </c>
      <c r="S20" s="66">
        <v>1938</v>
      </c>
    </row>
    <row r="21" spans="1:19" x14ac:dyDescent="0.25">
      <c r="A21" s="59">
        <v>1945</v>
      </c>
      <c r="B21" s="59">
        <v>1037</v>
      </c>
      <c r="C21" s="59">
        <v>5821</v>
      </c>
      <c r="D21" s="59">
        <v>2541</v>
      </c>
      <c r="E21" s="59">
        <v>243</v>
      </c>
      <c r="F21" s="59">
        <v>316</v>
      </c>
      <c r="G21" s="59">
        <v>1396</v>
      </c>
      <c r="H21" s="59">
        <v>3875</v>
      </c>
      <c r="I21" s="59">
        <v>135</v>
      </c>
      <c r="J21" s="59">
        <v>691</v>
      </c>
      <c r="K21" s="59"/>
      <c r="L21" s="59">
        <v>329</v>
      </c>
      <c r="M21" s="59">
        <v>779</v>
      </c>
      <c r="N21" s="59" t="s">
        <v>257</v>
      </c>
      <c r="O21" s="59">
        <v>22691</v>
      </c>
      <c r="P21" s="59" t="s">
        <v>257</v>
      </c>
      <c r="Q21" s="59" t="s">
        <v>257</v>
      </c>
      <c r="R21" s="59" t="s">
        <v>257</v>
      </c>
      <c r="S21" s="66">
        <v>1945</v>
      </c>
    </row>
    <row r="22" spans="1:19" hidden="1" outlineLevel="1" x14ac:dyDescent="0.25">
      <c r="A22" s="59">
        <v>1946</v>
      </c>
      <c r="B22" s="59" t="s">
        <v>257</v>
      </c>
      <c r="C22" s="59">
        <v>5759</v>
      </c>
      <c r="D22" s="59">
        <v>2528</v>
      </c>
      <c r="E22" s="59" t="s">
        <v>257</v>
      </c>
      <c r="F22" s="59">
        <v>358</v>
      </c>
      <c r="G22" s="59" t="s">
        <v>257</v>
      </c>
      <c r="H22" s="59">
        <v>3050</v>
      </c>
      <c r="I22" s="59" t="s">
        <v>257</v>
      </c>
      <c r="J22" s="59">
        <v>636</v>
      </c>
      <c r="K22" s="59"/>
      <c r="L22" s="59" t="s">
        <v>257</v>
      </c>
      <c r="M22" s="59">
        <v>816</v>
      </c>
      <c r="N22" s="59" t="s">
        <v>257</v>
      </c>
      <c r="O22" s="59">
        <v>27657</v>
      </c>
      <c r="P22" s="59">
        <v>76</v>
      </c>
      <c r="Q22" s="59" t="s">
        <v>257</v>
      </c>
      <c r="R22" s="59">
        <v>1233</v>
      </c>
      <c r="S22" s="66">
        <v>1946</v>
      </c>
    </row>
    <row r="23" spans="1:19" hidden="1" outlineLevel="1" x14ac:dyDescent="0.25">
      <c r="A23" s="59">
        <v>1947</v>
      </c>
      <c r="B23" s="59">
        <v>1027</v>
      </c>
      <c r="C23" s="59">
        <v>5294</v>
      </c>
      <c r="D23" s="59">
        <v>2377</v>
      </c>
      <c r="E23" s="59">
        <v>249</v>
      </c>
      <c r="F23" s="59">
        <v>357</v>
      </c>
      <c r="G23" s="59">
        <v>1150</v>
      </c>
      <c r="H23" s="59">
        <v>3327</v>
      </c>
      <c r="I23" s="59">
        <v>115</v>
      </c>
      <c r="J23" s="59">
        <v>601</v>
      </c>
      <c r="K23" s="59"/>
      <c r="L23" s="59">
        <v>305</v>
      </c>
      <c r="M23" s="59">
        <v>782</v>
      </c>
      <c r="N23" s="59">
        <v>1610</v>
      </c>
      <c r="O23" s="59">
        <v>32892</v>
      </c>
      <c r="P23" s="59" t="s">
        <v>257</v>
      </c>
      <c r="Q23" s="59" t="s">
        <v>257</v>
      </c>
      <c r="R23" s="59" t="s">
        <v>257</v>
      </c>
      <c r="S23" s="66">
        <v>1947</v>
      </c>
    </row>
    <row r="24" spans="1:19" collapsed="1" x14ac:dyDescent="0.25">
      <c r="A24" s="59">
        <v>1950</v>
      </c>
      <c r="B24" s="59">
        <v>958</v>
      </c>
      <c r="C24" s="59">
        <v>5658</v>
      </c>
      <c r="D24" s="59">
        <v>2519</v>
      </c>
      <c r="E24" s="59">
        <v>258</v>
      </c>
      <c r="F24" s="59">
        <v>340</v>
      </c>
      <c r="G24" s="59">
        <v>1122</v>
      </c>
      <c r="H24" s="59">
        <v>3397</v>
      </c>
      <c r="I24" s="59">
        <v>99</v>
      </c>
      <c r="J24" s="59">
        <v>699</v>
      </c>
      <c r="K24" s="59"/>
      <c r="L24" s="59">
        <v>235</v>
      </c>
      <c r="M24" s="59">
        <v>694</v>
      </c>
      <c r="N24" s="59">
        <v>1658</v>
      </c>
      <c r="O24" s="59">
        <v>32160</v>
      </c>
      <c r="P24" s="59" t="s">
        <v>257</v>
      </c>
      <c r="Q24" s="59" t="s">
        <v>257</v>
      </c>
      <c r="R24" s="59" t="s">
        <v>257</v>
      </c>
      <c r="S24" s="66">
        <v>1950</v>
      </c>
    </row>
    <row r="25" spans="1:19" hidden="1" outlineLevel="1" x14ac:dyDescent="0.25">
      <c r="A25" s="59">
        <v>1951</v>
      </c>
      <c r="B25" s="59">
        <v>971</v>
      </c>
      <c r="C25" s="59">
        <v>5926</v>
      </c>
      <c r="D25" s="59">
        <v>2611</v>
      </c>
      <c r="E25" s="59">
        <v>258</v>
      </c>
      <c r="F25" s="59">
        <v>340</v>
      </c>
      <c r="G25" s="59">
        <v>1110</v>
      </c>
      <c r="H25" s="59">
        <v>3704</v>
      </c>
      <c r="I25" s="59">
        <v>142</v>
      </c>
      <c r="J25" s="59">
        <v>843</v>
      </c>
      <c r="K25" s="59"/>
      <c r="L25" s="59">
        <v>250</v>
      </c>
      <c r="M25" s="59">
        <v>775</v>
      </c>
      <c r="N25" s="59">
        <v>1666</v>
      </c>
      <c r="O25" s="59">
        <v>33013</v>
      </c>
      <c r="P25" s="59">
        <v>125</v>
      </c>
      <c r="Q25" s="59">
        <v>145</v>
      </c>
      <c r="R25" s="59">
        <v>1163</v>
      </c>
      <c r="S25" s="66">
        <v>1951</v>
      </c>
    </row>
    <row r="26" spans="1:19" collapsed="1" x14ac:dyDescent="0.25">
      <c r="A26" s="59">
        <v>1955</v>
      </c>
      <c r="B26" s="59">
        <v>881</v>
      </c>
      <c r="C26" s="59">
        <v>5548</v>
      </c>
      <c r="D26" s="59">
        <v>2568</v>
      </c>
      <c r="E26" s="59">
        <v>233</v>
      </c>
      <c r="F26" s="59">
        <v>295</v>
      </c>
      <c r="G26" s="59">
        <v>911</v>
      </c>
      <c r="H26" s="59">
        <v>3635</v>
      </c>
      <c r="I26" s="59" t="s">
        <v>257</v>
      </c>
      <c r="J26" s="59" t="s">
        <v>257</v>
      </c>
      <c r="K26" s="59"/>
      <c r="L26" s="59" t="s">
        <v>257</v>
      </c>
      <c r="M26" s="59" t="s">
        <v>257</v>
      </c>
      <c r="N26" s="59" t="s">
        <v>257</v>
      </c>
      <c r="O26" s="59" t="s">
        <v>257</v>
      </c>
      <c r="P26" s="59" t="s">
        <v>257</v>
      </c>
      <c r="Q26" s="59" t="s">
        <v>257</v>
      </c>
      <c r="R26" s="59" t="s">
        <v>257</v>
      </c>
      <c r="S26" s="66">
        <v>1955</v>
      </c>
    </row>
    <row r="27" spans="1:19" hidden="1" outlineLevel="1" x14ac:dyDescent="0.25">
      <c r="A27" s="59">
        <v>1958</v>
      </c>
      <c r="B27" s="59">
        <v>828</v>
      </c>
      <c r="C27" s="59">
        <v>5898</v>
      </c>
      <c r="D27" s="59">
        <v>2628</v>
      </c>
      <c r="E27" s="59">
        <v>202</v>
      </c>
      <c r="F27" s="59">
        <v>260</v>
      </c>
      <c r="G27" s="59">
        <v>846</v>
      </c>
      <c r="H27" s="59">
        <v>4740</v>
      </c>
      <c r="I27" s="59" t="s">
        <v>257</v>
      </c>
      <c r="J27" s="59" t="s">
        <v>257</v>
      </c>
      <c r="K27" s="59"/>
      <c r="L27" s="59" t="s">
        <v>257</v>
      </c>
      <c r="M27" s="59" t="s">
        <v>257</v>
      </c>
      <c r="N27" s="59" t="s">
        <v>257</v>
      </c>
      <c r="O27" s="59" t="s">
        <v>257</v>
      </c>
      <c r="P27" s="59" t="s">
        <v>257</v>
      </c>
      <c r="Q27" s="59" t="s">
        <v>257</v>
      </c>
      <c r="R27" s="59" t="s">
        <v>257</v>
      </c>
      <c r="S27" s="66">
        <v>1958</v>
      </c>
    </row>
    <row r="28" spans="1:19" collapsed="1" x14ac:dyDescent="0.25">
      <c r="A28" s="59">
        <v>1961</v>
      </c>
      <c r="B28" s="59">
        <v>751</v>
      </c>
      <c r="C28" s="59">
        <v>6198</v>
      </c>
      <c r="D28" s="59">
        <v>2757</v>
      </c>
      <c r="E28" s="59">
        <v>150</v>
      </c>
      <c r="F28" s="59">
        <v>179</v>
      </c>
      <c r="G28" s="59">
        <v>908</v>
      </c>
      <c r="H28" s="59">
        <v>5150</v>
      </c>
      <c r="I28" s="59">
        <v>89</v>
      </c>
      <c r="J28" s="59">
        <v>1030</v>
      </c>
      <c r="K28" s="59"/>
      <c r="L28" s="59">
        <v>99</v>
      </c>
      <c r="M28" s="59">
        <v>231</v>
      </c>
      <c r="N28" s="59">
        <v>1169</v>
      </c>
      <c r="O28" s="59">
        <v>25934</v>
      </c>
      <c r="P28" s="59">
        <v>86</v>
      </c>
      <c r="Q28" s="59">
        <v>133</v>
      </c>
      <c r="R28" s="59">
        <v>1064</v>
      </c>
      <c r="S28" s="66">
        <v>1961</v>
      </c>
    </row>
    <row r="29" spans="1:19" hidden="1" outlineLevel="1" x14ac:dyDescent="0.25">
      <c r="A29" s="59">
        <v>1964</v>
      </c>
      <c r="B29" s="59">
        <v>616</v>
      </c>
      <c r="C29" s="59">
        <v>5763</v>
      </c>
      <c r="D29" s="59">
        <v>2561</v>
      </c>
      <c r="E29" s="59">
        <v>104</v>
      </c>
      <c r="F29" s="59">
        <v>129</v>
      </c>
      <c r="G29" s="59">
        <v>651</v>
      </c>
      <c r="H29" s="59">
        <v>4748</v>
      </c>
      <c r="I29" s="59" t="s">
        <v>257</v>
      </c>
      <c r="J29" s="59" t="s">
        <v>257</v>
      </c>
      <c r="K29" s="59"/>
      <c r="L29" s="59" t="s">
        <v>257</v>
      </c>
      <c r="M29" s="59" t="s">
        <v>257</v>
      </c>
      <c r="N29" s="59">
        <v>820</v>
      </c>
      <c r="O29" s="59">
        <v>18531</v>
      </c>
      <c r="P29" s="59" t="s">
        <v>257</v>
      </c>
      <c r="Q29" s="59">
        <v>119</v>
      </c>
      <c r="R29" s="59">
        <v>1144</v>
      </c>
      <c r="S29" s="66">
        <v>1964</v>
      </c>
    </row>
    <row r="30" spans="1:19" collapsed="1" x14ac:dyDescent="0.25">
      <c r="A30" s="59">
        <v>1967</v>
      </c>
      <c r="B30" s="59">
        <v>504</v>
      </c>
      <c r="C30" s="59">
        <v>6144</v>
      </c>
      <c r="D30" s="59">
        <v>2507</v>
      </c>
      <c r="E30" s="59">
        <v>75</v>
      </c>
      <c r="F30" s="59">
        <v>92</v>
      </c>
      <c r="G30" s="59">
        <v>558</v>
      </c>
      <c r="H30" s="59">
        <v>4315</v>
      </c>
      <c r="I30" s="59">
        <v>94</v>
      </c>
      <c r="J30" s="59">
        <v>1116</v>
      </c>
      <c r="K30" s="59"/>
      <c r="L30" s="59">
        <v>40</v>
      </c>
      <c r="M30" s="59">
        <v>103</v>
      </c>
      <c r="N30" s="59">
        <v>670</v>
      </c>
      <c r="O30" s="59">
        <v>14377</v>
      </c>
      <c r="P30" s="59">
        <v>98</v>
      </c>
      <c r="Q30" s="59">
        <v>108</v>
      </c>
      <c r="R30" s="59">
        <v>983</v>
      </c>
      <c r="S30" s="66">
        <v>1967</v>
      </c>
    </row>
    <row r="31" spans="1:19" x14ac:dyDescent="0.25">
      <c r="A31" s="59">
        <v>1972</v>
      </c>
      <c r="B31" s="59">
        <v>338</v>
      </c>
      <c r="C31" s="59">
        <v>5228</v>
      </c>
      <c r="D31" s="59">
        <v>2085</v>
      </c>
      <c r="E31" s="59">
        <v>27</v>
      </c>
      <c r="F31" s="59">
        <v>43</v>
      </c>
      <c r="G31" s="59">
        <v>315</v>
      </c>
      <c r="H31" s="59">
        <v>3806</v>
      </c>
      <c r="I31" s="59">
        <v>83</v>
      </c>
      <c r="J31" s="59">
        <v>1764</v>
      </c>
      <c r="K31" s="59"/>
      <c r="L31" s="59">
        <v>22</v>
      </c>
      <c r="M31" s="59">
        <v>64</v>
      </c>
      <c r="N31" s="59">
        <v>392</v>
      </c>
      <c r="O31" s="59">
        <v>6060</v>
      </c>
      <c r="P31" s="59">
        <v>155</v>
      </c>
      <c r="Q31" s="59">
        <v>85</v>
      </c>
      <c r="R31" s="59">
        <v>846</v>
      </c>
      <c r="S31" s="66">
        <v>1972</v>
      </c>
    </row>
    <row r="32" spans="1:19" hidden="1" outlineLevel="1" x14ac:dyDescent="0.25">
      <c r="A32" s="59">
        <v>1977</v>
      </c>
      <c r="B32" s="59">
        <v>278</v>
      </c>
      <c r="C32" s="59">
        <v>5897</v>
      </c>
      <c r="D32" s="59">
        <v>2368</v>
      </c>
      <c r="E32" s="59">
        <v>52</v>
      </c>
      <c r="F32" s="59">
        <v>94</v>
      </c>
      <c r="G32" s="59">
        <v>135</v>
      </c>
      <c r="H32" s="59">
        <v>3544</v>
      </c>
      <c r="I32" s="59">
        <v>76</v>
      </c>
      <c r="J32" s="59">
        <v>2021</v>
      </c>
      <c r="K32" s="59"/>
      <c r="L32" s="59">
        <v>17</v>
      </c>
      <c r="M32" s="59">
        <v>73</v>
      </c>
      <c r="N32" s="59" t="s">
        <v>257</v>
      </c>
      <c r="O32" s="59" t="s">
        <v>257</v>
      </c>
      <c r="P32" s="59" t="s">
        <v>257</v>
      </c>
      <c r="Q32" s="59">
        <v>123</v>
      </c>
      <c r="R32" s="59">
        <v>1156</v>
      </c>
      <c r="S32" s="66">
        <v>1977</v>
      </c>
    </row>
    <row r="33" spans="1:19" hidden="1" outlineLevel="1" x14ac:dyDescent="0.25">
      <c r="A33" s="59">
        <v>1978</v>
      </c>
      <c r="B33" s="59">
        <v>262</v>
      </c>
      <c r="C33" s="59">
        <v>5890</v>
      </c>
      <c r="D33" s="59">
        <v>2372</v>
      </c>
      <c r="E33" s="59">
        <v>59</v>
      </c>
      <c r="F33" s="59">
        <v>110</v>
      </c>
      <c r="G33" s="59">
        <v>116</v>
      </c>
      <c r="H33" s="59">
        <v>2717</v>
      </c>
      <c r="I33" s="59">
        <v>70</v>
      </c>
      <c r="J33" s="59">
        <v>1899</v>
      </c>
      <c r="K33" s="59"/>
      <c r="L33" s="59">
        <v>18</v>
      </c>
      <c r="M33" s="59">
        <v>76</v>
      </c>
      <c r="N33" s="59" t="s">
        <v>257</v>
      </c>
      <c r="O33" s="59" t="s">
        <v>257</v>
      </c>
      <c r="P33" s="59" t="s">
        <v>257</v>
      </c>
      <c r="Q33" s="59">
        <v>124</v>
      </c>
      <c r="R33" s="59">
        <v>1147</v>
      </c>
      <c r="S33" s="66">
        <v>1978</v>
      </c>
    </row>
    <row r="34" spans="1:19" hidden="1" outlineLevel="1" x14ac:dyDescent="0.25">
      <c r="A34" s="59">
        <v>1979</v>
      </c>
      <c r="B34" s="59">
        <v>262</v>
      </c>
      <c r="C34" s="59">
        <v>6131</v>
      </c>
      <c r="D34" s="59">
        <v>2945</v>
      </c>
      <c r="E34" s="59">
        <v>64</v>
      </c>
      <c r="F34" s="59">
        <v>112</v>
      </c>
      <c r="G34" s="59">
        <v>107</v>
      </c>
      <c r="H34" s="59">
        <v>2648</v>
      </c>
      <c r="I34" s="59">
        <v>74</v>
      </c>
      <c r="J34" s="59">
        <v>1857</v>
      </c>
      <c r="K34" s="59"/>
      <c r="L34" s="59">
        <v>24</v>
      </c>
      <c r="M34" s="59">
        <v>80</v>
      </c>
      <c r="N34" s="59" t="s">
        <v>257</v>
      </c>
      <c r="O34" s="59" t="s">
        <v>257</v>
      </c>
      <c r="P34" s="59" t="s">
        <v>257</v>
      </c>
      <c r="Q34" s="59">
        <v>125</v>
      </c>
      <c r="R34" s="59">
        <v>1172</v>
      </c>
      <c r="S34" s="66">
        <v>1979</v>
      </c>
    </row>
    <row r="35" spans="1:19" collapsed="1" x14ac:dyDescent="0.25">
      <c r="A35" s="59">
        <v>1980</v>
      </c>
      <c r="B35" s="59">
        <v>255</v>
      </c>
      <c r="C35" s="59">
        <v>6246</v>
      </c>
      <c r="D35" s="59">
        <v>2648</v>
      </c>
      <c r="E35" s="59">
        <v>68</v>
      </c>
      <c r="F35" s="59">
        <v>124</v>
      </c>
      <c r="G35" s="59">
        <v>91</v>
      </c>
      <c r="H35" s="59">
        <v>3145</v>
      </c>
      <c r="I35" s="59">
        <v>70</v>
      </c>
      <c r="J35" s="59">
        <v>1946</v>
      </c>
      <c r="K35" s="59"/>
      <c r="L35" s="59">
        <v>30</v>
      </c>
      <c r="M35" s="59">
        <v>123</v>
      </c>
      <c r="N35" s="59" t="s">
        <v>257</v>
      </c>
      <c r="O35" s="59" t="s">
        <v>257</v>
      </c>
      <c r="P35" s="59" t="s">
        <v>257</v>
      </c>
      <c r="Q35" s="59">
        <v>128</v>
      </c>
      <c r="R35" s="59">
        <v>1201</v>
      </c>
      <c r="S35" s="66">
        <v>1980</v>
      </c>
    </row>
    <row r="36" spans="1:19" hidden="1" outlineLevel="1" x14ac:dyDescent="0.25">
      <c r="A36" s="59">
        <v>1981</v>
      </c>
      <c r="B36" s="59">
        <v>236</v>
      </c>
      <c r="C36" s="59">
        <v>5958</v>
      </c>
      <c r="D36" s="59">
        <v>2501</v>
      </c>
      <c r="E36" s="59">
        <v>60</v>
      </c>
      <c r="F36" s="59">
        <v>101</v>
      </c>
      <c r="G36" s="59">
        <v>76</v>
      </c>
      <c r="H36" s="59">
        <v>3650</v>
      </c>
      <c r="I36" s="59">
        <v>69</v>
      </c>
      <c r="J36" s="59">
        <v>1872</v>
      </c>
      <c r="K36" s="59"/>
      <c r="L36" s="59">
        <v>24</v>
      </c>
      <c r="M36" s="59">
        <v>152</v>
      </c>
      <c r="N36" s="59" t="s">
        <v>257</v>
      </c>
      <c r="O36" s="59" t="s">
        <v>257</v>
      </c>
      <c r="P36" s="59" t="s">
        <v>257</v>
      </c>
      <c r="Q36" s="59">
        <v>122</v>
      </c>
      <c r="R36" s="59">
        <v>1164</v>
      </c>
      <c r="S36" s="66">
        <v>1981</v>
      </c>
    </row>
    <row r="37" spans="1:19" hidden="1" outlineLevel="1" x14ac:dyDescent="0.25">
      <c r="A37" s="59">
        <v>1982</v>
      </c>
      <c r="B37" s="59">
        <v>217</v>
      </c>
      <c r="C37" s="59">
        <v>5865</v>
      </c>
      <c r="D37" s="59">
        <v>2531</v>
      </c>
      <c r="E37" s="59">
        <v>63</v>
      </c>
      <c r="F37" s="59">
        <v>106</v>
      </c>
      <c r="G37" s="59">
        <v>69</v>
      </c>
      <c r="H37" s="59">
        <v>3207</v>
      </c>
      <c r="I37" s="59">
        <v>62</v>
      </c>
      <c r="J37" s="59">
        <v>1740</v>
      </c>
      <c r="K37" s="59"/>
      <c r="L37" s="59">
        <v>27</v>
      </c>
      <c r="M37" s="59">
        <v>135</v>
      </c>
      <c r="N37" s="59" t="s">
        <v>257</v>
      </c>
      <c r="O37" s="59" t="s">
        <v>257</v>
      </c>
      <c r="P37" s="59" t="s">
        <v>257</v>
      </c>
      <c r="Q37" s="59">
        <v>118</v>
      </c>
      <c r="R37" s="59">
        <v>1123</v>
      </c>
      <c r="S37" s="66">
        <v>1982</v>
      </c>
    </row>
    <row r="38" spans="1:19" hidden="1" outlineLevel="1" x14ac:dyDescent="0.25">
      <c r="A38" s="59">
        <v>1983</v>
      </c>
      <c r="B38" s="59">
        <v>216</v>
      </c>
      <c r="C38" s="59">
        <v>6052</v>
      </c>
      <c r="D38" s="59">
        <v>2578</v>
      </c>
      <c r="E38" s="59">
        <v>69</v>
      </c>
      <c r="F38" s="59">
        <v>131</v>
      </c>
      <c r="G38" s="59">
        <v>70</v>
      </c>
      <c r="H38" s="59">
        <v>3048</v>
      </c>
      <c r="I38" s="59">
        <v>73</v>
      </c>
      <c r="J38" s="59">
        <v>2218</v>
      </c>
      <c r="K38" s="59"/>
      <c r="L38" s="59">
        <v>26</v>
      </c>
      <c r="M38" s="59">
        <v>144</v>
      </c>
      <c r="N38" s="59" t="s">
        <v>257</v>
      </c>
      <c r="O38" s="59" t="s">
        <v>257</v>
      </c>
      <c r="P38" s="59" t="s">
        <v>257</v>
      </c>
      <c r="Q38" s="59">
        <v>125</v>
      </c>
      <c r="R38" s="59">
        <v>1212</v>
      </c>
      <c r="S38" s="66">
        <v>1983</v>
      </c>
    </row>
    <row r="39" spans="1:19" hidden="1" outlineLevel="1" x14ac:dyDescent="0.25">
      <c r="A39" s="59">
        <v>1984</v>
      </c>
      <c r="B39" s="59">
        <v>180</v>
      </c>
      <c r="C39" s="59">
        <v>6260</v>
      </c>
      <c r="D39" s="59">
        <v>2758</v>
      </c>
      <c r="E39" s="59">
        <v>77</v>
      </c>
      <c r="F39" s="59">
        <v>165</v>
      </c>
      <c r="G39" s="59">
        <v>57</v>
      </c>
      <c r="H39" s="59">
        <v>3575</v>
      </c>
      <c r="I39" s="59">
        <v>69</v>
      </c>
      <c r="J39" s="59">
        <v>2265</v>
      </c>
      <c r="K39" s="59"/>
      <c r="L39" s="59">
        <v>17</v>
      </c>
      <c r="M39" s="59">
        <v>123</v>
      </c>
      <c r="N39" s="59" t="s">
        <v>257</v>
      </c>
      <c r="O39" s="59" t="s">
        <v>257</v>
      </c>
      <c r="P39" s="59" t="s">
        <v>257</v>
      </c>
      <c r="Q39" s="59">
        <v>130</v>
      </c>
      <c r="R39" s="59">
        <v>1246</v>
      </c>
      <c r="S39" s="66">
        <v>1984</v>
      </c>
    </row>
    <row r="40" spans="1:19" collapsed="1" x14ac:dyDescent="0.25">
      <c r="A40" s="59">
        <v>1985</v>
      </c>
      <c r="B40" s="59">
        <v>200</v>
      </c>
      <c r="C40" s="59">
        <v>6373</v>
      </c>
      <c r="D40" s="59">
        <v>2893</v>
      </c>
      <c r="E40" s="59">
        <v>78</v>
      </c>
      <c r="F40" s="59">
        <v>173</v>
      </c>
      <c r="G40" s="59">
        <v>58</v>
      </c>
      <c r="H40" s="59">
        <v>2701</v>
      </c>
      <c r="I40" s="59">
        <v>63</v>
      </c>
      <c r="J40" s="59">
        <v>2545</v>
      </c>
      <c r="K40" s="59"/>
      <c r="L40" s="59">
        <v>23</v>
      </c>
      <c r="M40" s="59">
        <v>113</v>
      </c>
      <c r="N40" s="59" t="s">
        <v>257</v>
      </c>
      <c r="O40" s="59" t="s">
        <v>257</v>
      </c>
      <c r="P40" s="59" t="s">
        <v>257</v>
      </c>
      <c r="Q40" s="59">
        <v>135</v>
      </c>
      <c r="R40" s="59">
        <v>1320</v>
      </c>
      <c r="S40" s="66">
        <v>1985</v>
      </c>
    </row>
    <row r="41" spans="1:19" hidden="1" outlineLevel="1" x14ac:dyDescent="0.25">
      <c r="A41" s="59">
        <v>1986</v>
      </c>
      <c r="B41" s="59">
        <v>198</v>
      </c>
      <c r="C41" s="59">
        <v>6262</v>
      </c>
      <c r="D41" s="59">
        <v>2876</v>
      </c>
      <c r="E41" s="59">
        <v>83</v>
      </c>
      <c r="F41" s="59">
        <v>176</v>
      </c>
      <c r="G41" s="59">
        <v>47</v>
      </c>
      <c r="H41" s="59">
        <v>3305</v>
      </c>
      <c r="I41" s="59">
        <v>73</v>
      </c>
      <c r="J41" s="59">
        <v>2450</v>
      </c>
      <c r="K41" s="59"/>
      <c r="L41" s="59">
        <v>25</v>
      </c>
      <c r="M41" s="59">
        <v>129</v>
      </c>
      <c r="N41" s="59" t="s">
        <v>257</v>
      </c>
      <c r="O41" s="59" t="s">
        <v>257</v>
      </c>
      <c r="P41" s="59" t="s">
        <v>257</v>
      </c>
      <c r="Q41" s="59">
        <v>135</v>
      </c>
      <c r="R41" s="59">
        <v>1257</v>
      </c>
      <c r="S41" s="66">
        <v>1986</v>
      </c>
    </row>
    <row r="42" spans="1:19" hidden="1" outlineLevel="1" x14ac:dyDescent="0.25">
      <c r="A42" s="59">
        <v>1987</v>
      </c>
      <c r="B42" s="59">
        <v>191</v>
      </c>
      <c r="C42" s="59">
        <v>6487</v>
      </c>
      <c r="D42" s="59">
        <v>2999</v>
      </c>
      <c r="E42" s="59">
        <v>90</v>
      </c>
      <c r="F42" s="59">
        <v>189</v>
      </c>
      <c r="G42" s="59">
        <v>38</v>
      </c>
      <c r="H42" s="59">
        <v>2606</v>
      </c>
      <c r="I42" s="59">
        <v>76</v>
      </c>
      <c r="J42" s="59">
        <v>2337</v>
      </c>
      <c r="K42" s="59"/>
      <c r="L42" s="59">
        <v>17</v>
      </c>
      <c r="M42" s="59">
        <v>80</v>
      </c>
      <c r="N42" s="59" t="s">
        <v>257</v>
      </c>
      <c r="O42" s="59" t="s">
        <v>257</v>
      </c>
      <c r="P42" s="59" t="s">
        <v>257</v>
      </c>
      <c r="Q42" s="59">
        <v>129</v>
      </c>
      <c r="R42" s="59">
        <v>1195</v>
      </c>
      <c r="S42" s="66">
        <v>1987</v>
      </c>
    </row>
    <row r="43" spans="1:19" hidden="1" outlineLevel="1" x14ac:dyDescent="0.25">
      <c r="A43" s="59">
        <v>1988</v>
      </c>
      <c r="B43" s="59">
        <v>172</v>
      </c>
      <c r="C43" s="59">
        <v>6029</v>
      </c>
      <c r="D43" s="59">
        <v>2841</v>
      </c>
      <c r="E43" s="59">
        <v>85</v>
      </c>
      <c r="F43" s="59">
        <v>166</v>
      </c>
      <c r="G43" s="59">
        <v>41</v>
      </c>
      <c r="H43" s="59">
        <v>3119</v>
      </c>
      <c r="I43" s="59">
        <v>77</v>
      </c>
      <c r="J43" s="59">
        <v>2328</v>
      </c>
      <c r="K43" s="59"/>
      <c r="L43" s="59">
        <v>18</v>
      </c>
      <c r="M43" s="59">
        <v>91</v>
      </c>
      <c r="N43" s="59" t="s">
        <v>257</v>
      </c>
      <c r="O43" s="59" t="s">
        <v>257</v>
      </c>
      <c r="P43" s="59" t="s">
        <v>257</v>
      </c>
      <c r="Q43" s="59">
        <v>127</v>
      </c>
      <c r="R43" s="59">
        <v>1239</v>
      </c>
      <c r="S43" s="66">
        <v>1988</v>
      </c>
    </row>
    <row r="44" spans="1:19" hidden="1" outlineLevel="1" x14ac:dyDescent="0.25">
      <c r="A44" s="59">
        <v>1989</v>
      </c>
      <c r="B44" s="59">
        <v>173</v>
      </c>
      <c r="C44" s="59">
        <v>6175</v>
      </c>
      <c r="D44" s="59">
        <v>2847</v>
      </c>
      <c r="E44" s="59">
        <v>101</v>
      </c>
      <c r="F44" s="59">
        <v>211</v>
      </c>
      <c r="G44" s="59">
        <v>34</v>
      </c>
      <c r="H44" s="59">
        <v>2698</v>
      </c>
      <c r="I44" s="59">
        <v>69</v>
      </c>
      <c r="J44" s="59">
        <v>2470</v>
      </c>
      <c r="K44" s="59"/>
      <c r="L44" s="59">
        <v>24</v>
      </c>
      <c r="M44" s="59">
        <v>176</v>
      </c>
      <c r="N44" s="59" t="s">
        <v>257</v>
      </c>
      <c r="O44" s="59" t="s">
        <v>257</v>
      </c>
      <c r="P44" s="59" t="s">
        <v>257</v>
      </c>
      <c r="Q44" s="59">
        <v>118</v>
      </c>
      <c r="R44" s="59">
        <v>1149</v>
      </c>
      <c r="S44" s="66">
        <v>1989</v>
      </c>
    </row>
    <row r="45" spans="1:19" collapsed="1" x14ac:dyDescent="0.25">
      <c r="A45" s="59">
        <v>1990</v>
      </c>
      <c r="B45" s="59">
        <v>167</v>
      </c>
      <c r="C45" s="59">
        <v>6328</v>
      </c>
      <c r="D45" s="59">
        <v>2850</v>
      </c>
      <c r="E45" s="59">
        <v>120</v>
      </c>
      <c r="F45" s="59">
        <v>239</v>
      </c>
      <c r="G45" s="59">
        <v>30</v>
      </c>
      <c r="H45" s="59">
        <v>3251</v>
      </c>
      <c r="I45" s="59">
        <v>71</v>
      </c>
      <c r="J45" s="59">
        <v>2781</v>
      </c>
      <c r="K45" s="59"/>
      <c r="L45" s="59">
        <v>25</v>
      </c>
      <c r="M45" s="59">
        <v>171</v>
      </c>
      <c r="N45" s="59" t="s">
        <v>257</v>
      </c>
      <c r="O45" s="59" t="s">
        <v>257</v>
      </c>
      <c r="P45" s="59" t="s">
        <v>257</v>
      </c>
      <c r="Q45" s="59">
        <v>118</v>
      </c>
      <c r="R45" s="59">
        <v>1058</v>
      </c>
      <c r="S45" s="66">
        <v>1990</v>
      </c>
    </row>
    <row r="46" spans="1:19" hidden="1" outlineLevel="1" x14ac:dyDescent="0.25">
      <c r="A46" s="59">
        <v>1991</v>
      </c>
      <c r="B46" s="59">
        <v>167</v>
      </c>
      <c r="C46" s="59">
        <v>6204</v>
      </c>
      <c r="D46" s="59">
        <v>2843</v>
      </c>
      <c r="E46" s="59">
        <v>111</v>
      </c>
      <c r="F46" s="59">
        <v>236</v>
      </c>
      <c r="G46" s="59">
        <v>28</v>
      </c>
      <c r="H46" s="59">
        <v>3543</v>
      </c>
      <c r="I46" s="59">
        <v>77</v>
      </c>
      <c r="J46" s="59">
        <v>2689</v>
      </c>
      <c r="K46" s="59"/>
      <c r="L46" s="59">
        <v>29</v>
      </c>
      <c r="M46" s="59">
        <v>213</v>
      </c>
      <c r="N46" s="59" t="s">
        <v>257</v>
      </c>
      <c r="O46" s="59" t="s">
        <v>257</v>
      </c>
      <c r="P46" s="59" t="s">
        <v>257</v>
      </c>
      <c r="Q46" s="59">
        <v>78</v>
      </c>
      <c r="R46" s="59">
        <v>518</v>
      </c>
      <c r="S46" s="59">
        <v>1991</v>
      </c>
    </row>
    <row r="47" spans="1:19" hidden="1" outlineLevel="1" x14ac:dyDescent="0.25">
      <c r="A47" s="59">
        <v>1992</v>
      </c>
      <c r="B47" s="59">
        <v>159</v>
      </c>
      <c r="C47" s="59">
        <v>6013</v>
      </c>
      <c r="D47" s="59">
        <v>2747</v>
      </c>
      <c r="E47" s="59">
        <v>107</v>
      </c>
      <c r="F47" s="59">
        <v>249</v>
      </c>
      <c r="G47" s="59">
        <v>28</v>
      </c>
      <c r="H47" s="59">
        <v>2902</v>
      </c>
      <c r="I47" s="59">
        <v>74</v>
      </c>
      <c r="J47" s="59">
        <v>2878</v>
      </c>
      <c r="K47" s="59"/>
      <c r="L47" s="59">
        <v>31</v>
      </c>
      <c r="M47" s="59">
        <v>277</v>
      </c>
      <c r="N47" s="59" t="s">
        <v>257</v>
      </c>
      <c r="O47" s="59" t="s">
        <v>257</v>
      </c>
      <c r="P47" s="59" t="s">
        <v>257</v>
      </c>
      <c r="Q47" s="59">
        <v>91</v>
      </c>
      <c r="R47" s="59">
        <v>807</v>
      </c>
      <c r="S47" s="59">
        <v>1992</v>
      </c>
    </row>
    <row r="48" spans="1:19" hidden="1" outlineLevel="1" x14ac:dyDescent="0.25">
      <c r="A48" s="59">
        <v>1993</v>
      </c>
      <c r="B48" s="59">
        <v>141</v>
      </c>
      <c r="C48" s="59">
        <v>5675</v>
      </c>
      <c r="D48" s="59">
        <v>2601</v>
      </c>
      <c r="E48" s="59">
        <v>107</v>
      </c>
      <c r="F48" s="59">
        <v>276</v>
      </c>
      <c r="G48" s="59">
        <v>27</v>
      </c>
      <c r="H48" s="59">
        <v>3236</v>
      </c>
      <c r="I48" s="59">
        <v>78</v>
      </c>
      <c r="J48" s="59">
        <v>2641</v>
      </c>
      <c r="K48" s="59"/>
      <c r="L48" s="59">
        <v>32</v>
      </c>
      <c r="M48" s="59">
        <v>181</v>
      </c>
      <c r="N48" s="59" t="s">
        <v>257</v>
      </c>
      <c r="O48" s="59" t="s">
        <v>257</v>
      </c>
      <c r="P48" s="59" t="s">
        <v>257</v>
      </c>
      <c r="Q48" s="59">
        <v>98</v>
      </c>
      <c r="R48" s="59">
        <v>952</v>
      </c>
      <c r="S48" s="59">
        <v>1993</v>
      </c>
    </row>
    <row r="49" spans="1:19" hidden="1" outlineLevel="1" x14ac:dyDescent="0.25">
      <c r="A49" s="59">
        <v>1994</v>
      </c>
      <c r="B49" s="59">
        <v>144</v>
      </c>
      <c r="C49" s="59">
        <v>5844</v>
      </c>
      <c r="D49" s="59">
        <v>2677</v>
      </c>
      <c r="E49" s="59">
        <v>111</v>
      </c>
      <c r="F49" s="59">
        <v>273</v>
      </c>
      <c r="G49" s="59">
        <v>22</v>
      </c>
      <c r="H49" s="59">
        <v>2787</v>
      </c>
      <c r="I49" s="59">
        <v>77</v>
      </c>
      <c r="J49" s="59">
        <v>2627</v>
      </c>
      <c r="K49" s="59"/>
      <c r="L49" s="59">
        <v>26</v>
      </c>
      <c r="M49" s="59">
        <v>136</v>
      </c>
      <c r="N49" s="59" t="s">
        <v>257</v>
      </c>
      <c r="O49" s="59" t="s">
        <v>257</v>
      </c>
      <c r="P49" s="59" t="s">
        <v>257</v>
      </c>
      <c r="Q49" s="59">
        <v>103</v>
      </c>
      <c r="R49" s="59">
        <v>974</v>
      </c>
      <c r="S49" s="59">
        <v>1994</v>
      </c>
    </row>
    <row r="50" spans="1:19" collapsed="1" x14ac:dyDescent="0.25">
      <c r="A50" s="59">
        <v>1995</v>
      </c>
      <c r="B50" s="59">
        <v>144</v>
      </c>
      <c r="C50" s="59">
        <v>5862</v>
      </c>
      <c r="D50" s="59">
        <v>2643</v>
      </c>
      <c r="E50" s="59">
        <v>113</v>
      </c>
      <c r="F50" s="59">
        <v>295</v>
      </c>
      <c r="G50" s="59">
        <v>24</v>
      </c>
      <c r="H50" s="59">
        <v>2429</v>
      </c>
      <c r="I50" s="59">
        <v>79</v>
      </c>
      <c r="J50" s="59">
        <v>2632</v>
      </c>
      <c r="K50" s="59"/>
      <c r="L50" s="59">
        <v>30</v>
      </c>
      <c r="M50" s="59">
        <v>145</v>
      </c>
      <c r="N50" s="59" t="s">
        <v>257</v>
      </c>
      <c r="O50" s="59" t="s">
        <v>257</v>
      </c>
      <c r="P50" s="59" t="s">
        <v>257</v>
      </c>
      <c r="Q50" s="59">
        <v>113</v>
      </c>
      <c r="R50" s="59">
        <v>1022</v>
      </c>
      <c r="S50" s="59">
        <v>1995</v>
      </c>
    </row>
    <row r="51" spans="1:19" hidden="1" outlineLevel="1" x14ac:dyDescent="0.25">
      <c r="A51" s="59">
        <v>1996</v>
      </c>
      <c r="B51" s="59">
        <v>140</v>
      </c>
      <c r="C51" s="59">
        <v>5905</v>
      </c>
      <c r="D51" s="59">
        <v>2652</v>
      </c>
      <c r="E51" s="59">
        <v>131</v>
      </c>
      <c r="F51" s="59">
        <v>319</v>
      </c>
      <c r="G51" s="59">
        <v>24</v>
      </c>
      <c r="H51" s="59">
        <v>2392</v>
      </c>
      <c r="I51" s="59">
        <v>76</v>
      </c>
      <c r="J51" s="59">
        <v>3352</v>
      </c>
      <c r="K51" s="59"/>
      <c r="L51" s="59">
        <v>29</v>
      </c>
      <c r="M51" s="59">
        <v>275</v>
      </c>
      <c r="N51" s="59" t="s">
        <v>257</v>
      </c>
      <c r="O51" s="59" t="s">
        <v>257</v>
      </c>
      <c r="P51" s="59" t="s">
        <v>257</v>
      </c>
      <c r="Q51" s="59">
        <v>114</v>
      </c>
      <c r="R51" s="59">
        <v>1120</v>
      </c>
      <c r="S51" s="59">
        <v>1996</v>
      </c>
    </row>
    <row r="52" spans="1:19" hidden="1" outlineLevel="1" x14ac:dyDescent="0.25">
      <c r="A52" s="59">
        <v>1997</v>
      </c>
      <c r="B52" s="59">
        <v>135</v>
      </c>
      <c r="C52" s="59">
        <v>5736</v>
      </c>
      <c r="D52" s="59">
        <v>2622</v>
      </c>
      <c r="E52" s="59">
        <v>127</v>
      </c>
      <c r="F52" s="59">
        <v>325</v>
      </c>
      <c r="G52" s="59">
        <v>22</v>
      </c>
      <c r="H52" s="59">
        <v>2128</v>
      </c>
      <c r="I52" s="59">
        <v>74</v>
      </c>
      <c r="J52" s="59">
        <v>3234</v>
      </c>
      <c r="K52" s="59"/>
      <c r="L52" s="59">
        <v>36</v>
      </c>
      <c r="M52" s="59">
        <v>269</v>
      </c>
      <c r="N52" s="59" t="s">
        <v>257</v>
      </c>
      <c r="O52" s="59" t="s">
        <v>257</v>
      </c>
      <c r="P52" s="59" t="s">
        <v>257</v>
      </c>
      <c r="Q52" s="59">
        <v>106</v>
      </c>
      <c r="R52" s="59">
        <v>1000</v>
      </c>
      <c r="S52" s="59">
        <v>1997</v>
      </c>
    </row>
    <row r="53" spans="1:19" hidden="1" outlineLevel="1" x14ac:dyDescent="0.25">
      <c r="A53" s="59">
        <v>1998</v>
      </c>
      <c r="B53" s="59">
        <v>129</v>
      </c>
      <c r="C53" s="59">
        <v>5489</v>
      </c>
      <c r="D53" s="59">
        <v>2614</v>
      </c>
      <c r="E53" s="59">
        <v>130</v>
      </c>
      <c r="F53" s="59">
        <v>342</v>
      </c>
      <c r="G53" s="59">
        <v>25</v>
      </c>
      <c r="H53" s="59">
        <v>2056</v>
      </c>
      <c r="I53" s="59">
        <v>71</v>
      </c>
      <c r="J53" s="59">
        <v>3608</v>
      </c>
      <c r="K53" s="59"/>
      <c r="L53" s="59">
        <v>39</v>
      </c>
      <c r="M53" s="59">
        <v>287</v>
      </c>
      <c r="N53" s="59" t="s">
        <v>257</v>
      </c>
      <c r="O53" s="59" t="s">
        <v>257</v>
      </c>
      <c r="P53" s="59" t="s">
        <v>257</v>
      </c>
      <c r="Q53" s="59">
        <v>95</v>
      </c>
      <c r="R53" s="59">
        <v>849</v>
      </c>
      <c r="S53" s="59">
        <v>1998</v>
      </c>
    </row>
    <row r="54" spans="1:19" hidden="1" outlineLevel="1" x14ac:dyDescent="0.25">
      <c r="A54" s="59">
        <v>1999</v>
      </c>
      <c r="B54" s="59">
        <v>124</v>
      </c>
      <c r="C54" s="59">
        <v>5093</v>
      </c>
      <c r="D54" s="59">
        <v>2589</v>
      </c>
      <c r="E54" s="59">
        <v>117</v>
      </c>
      <c r="F54" s="59">
        <v>354</v>
      </c>
      <c r="G54" s="59">
        <v>21</v>
      </c>
      <c r="H54" s="59">
        <v>2122</v>
      </c>
      <c r="I54" s="59">
        <v>70</v>
      </c>
      <c r="J54" s="59">
        <v>3264</v>
      </c>
      <c r="K54" s="59"/>
      <c r="L54" s="59">
        <v>33</v>
      </c>
      <c r="M54" s="59">
        <v>313</v>
      </c>
      <c r="N54" s="59" t="s">
        <v>257</v>
      </c>
      <c r="O54" s="59" t="s">
        <v>257</v>
      </c>
      <c r="P54" s="59" t="s">
        <v>257</v>
      </c>
      <c r="Q54" s="59">
        <v>90</v>
      </c>
      <c r="R54" s="59">
        <v>915</v>
      </c>
      <c r="S54" s="59">
        <v>1999</v>
      </c>
    </row>
    <row r="55" spans="1:19" collapsed="1" x14ac:dyDescent="0.25">
      <c r="A55" s="59">
        <v>2000</v>
      </c>
      <c r="B55" s="59">
        <v>119</v>
      </c>
      <c r="C55" s="59">
        <v>5054</v>
      </c>
      <c r="D55" s="59">
        <v>2562</v>
      </c>
      <c r="E55" s="59">
        <v>115</v>
      </c>
      <c r="F55" s="59">
        <v>379</v>
      </c>
      <c r="G55" s="59">
        <v>16</v>
      </c>
      <c r="H55" s="59">
        <v>2013</v>
      </c>
      <c r="I55" s="59">
        <v>66</v>
      </c>
      <c r="J55" s="59">
        <v>3319</v>
      </c>
      <c r="K55" s="59"/>
      <c r="L55" s="59">
        <v>32</v>
      </c>
      <c r="M55" s="59">
        <v>239</v>
      </c>
      <c r="N55" s="59" t="s">
        <v>257</v>
      </c>
      <c r="O55" s="59" t="s">
        <v>257</v>
      </c>
      <c r="P55" s="59" t="s">
        <v>257</v>
      </c>
      <c r="Q55" s="59">
        <v>89</v>
      </c>
      <c r="R55" s="59">
        <v>953</v>
      </c>
      <c r="S55" s="59">
        <v>2000</v>
      </c>
    </row>
    <row r="56" spans="1:19" hidden="1" outlineLevel="1" x14ac:dyDescent="0.25">
      <c r="A56" s="59">
        <v>2001</v>
      </c>
      <c r="B56" s="59">
        <v>111</v>
      </c>
      <c r="C56" s="59">
        <v>5009</v>
      </c>
      <c r="D56" s="59">
        <v>2639</v>
      </c>
      <c r="E56" s="59">
        <v>107</v>
      </c>
      <c r="F56" s="59">
        <v>424</v>
      </c>
      <c r="G56" s="59">
        <v>20</v>
      </c>
      <c r="H56" s="59">
        <v>2248</v>
      </c>
      <c r="I56" s="59">
        <v>58</v>
      </c>
      <c r="J56" s="59">
        <v>3319</v>
      </c>
      <c r="K56" s="59"/>
      <c r="L56" s="59">
        <v>26</v>
      </c>
      <c r="M56" s="59">
        <v>210</v>
      </c>
      <c r="N56" s="59" t="s">
        <v>257</v>
      </c>
      <c r="O56" s="59" t="s">
        <v>257</v>
      </c>
      <c r="P56" s="59" t="s">
        <v>257</v>
      </c>
      <c r="Q56" s="59">
        <v>85</v>
      </c>
      <c r="R56" s="59">
        <v>953</v>
      </c>
      <c r="S56" s="59">
        <v>2001</v>
      </c>
    </row>
    <row r="57" spans="1:19" hidden="1" outlineLevel="1" x14ac:dyDescent="0.25">
      <c r="A57" s="59">
        <v>2002</v>
      </c>
      <c r="B57" s="59">
        <v>115</v>
      </c>
      <c r="C57" s="59">
        <v>5211</v>
      </c>
      <c r="D57" s="59">
        <v>2705</v>
      </c>
      <c r="E57" s="59">
        <v>102</v>
      </c>
      <c r="F57" s="59">
        <v>408</v>
      </c>
      <c r="G57" s="59">
        <v>13</v>
      </c>
      <c r="H57" s="59">
        <v>2101</v>
      </c>
      <c r="I57" s="59">
        <v>57</v>
      </c>
      <c r="J57" s="59">
        <v>3201</v>
      </c>
      <c r="K57" s="59"/>
      <c r="L57" s="59">
        <v>18</v>
      </c>
      <c r="M57" s="59">
        <v>205</v>
      </c>
      <c r="N57" s="59" t="s">
        <v>257</v>
      </c>
      <c r="O57" s="59">
        <v>10284</v>
      </c>
      <c r="P57" s="59" t="s">
        <v>257</v>
      </c>
      <c r="Q57" s="59">
        <v>82</v>
      </c>
      <c r="R57" s="59">
        <v>943</v>
      </c>
      <c r="S57" s="59">
        <v>2002</v>
      </c>
    </row>
    <row r="58" spans="1:19" hidden="1" outlineLevel="1" x14ac:dyDescent="0.25">
      <c r="A58" s="59">
        <v>2003</v>
      </c>
      <c r="B58" s="59">
        <v>112</v>
      </c>
      <c r="C58" s="59">
        <v>5314</v>
      </c>
      <c r="D58" s="59">
        <v>2737</v>
      </c>
      <c r="E58" s="59">
        <v>104</v>
      </c>
      <c r="F58" s="59">
        <v>408</v>
      </c>
      <c r="G58" s="59">
        <v>18</v>
      </c>
      <c r="H58" s="59">
        <v>1979</v>
      </c>
      <c r="I58" s="59">
        <v>55</v>
      </c>
      <c r="J58" s="59">
        <v>3070</v>
      </c>
      <c r="K58" s="59"/>
      <c r="L58" s="59">
        <v>22</v>
      </c>
      <c r="M58" s="59">
        <v>241</v>
      </c>
      <c r="N58" s="59" t="s">
        <v>257</v>
      </c>
      <c r="O58" s="59">
        <v>9975</v>
      </c>
      <c r="P58" s="59" t="s">
        <v>257</v>
      </c>
      <c r="Q58" s="59">
        <v>84</v>
      </c>
      <c r="R58" s="59">
        <v>937</v>
      </c>
      <c r="S58" s="59">
        <v>2003</v>
      </c>
    </row>
    <row r="59" spans="1:19" hidden="1" outlineLevel="1" x14ac:dyDescent="0.25">
      <c r="A59" s="59">
        <v>2004</v>
      </c>
      <c r="B59" s="59">
        <v>108</v>
      </c>
      <c r="C59" s="59">
        <v>5473</v>
      </c>
      <c r="D59" s="59">
        <v>2739</v>
      </c>
      <c r="E59" s="59">
        <v>99</v>
      </c>
      <c r="F59" s="59">
        <v>414</v>
      </c>
      <c r="G59" s="59">
        <v>14</v>
      </c>
      <c r="H59" s="59">
        <v>990</v>
      </c>
      <c r="I59" s="59">
        <v>51</v>
      </c>
      <c r="J59" s="59">
        <v>3149</v>
      </c>
      <c r="K59" s="59"/>
      <c r="L59" s="59">
        <v>21</v>
      </c>
      <c r="M59" s="59">
        <v>286</v>
      </c>
      <c r="N59" s="59" t="s">
        <v>257</v>
      </c>
      <c r="O59" s="59">
        <v>11130</v>
      </c>
      <c r="P59" s="59" t="s">
        <v>257</v>
      </c>
      <c r="Q59" s="59">
        <v>101</v>
      </c>
      <c r="R59" s="59">
        <v>1096</v>
      </c>
      <c r="S59" s="59">
        <v>2004</v>
      </c>
    </row>
    <row r="60" spans="1:19" collapsed="1" x14ac:dyDescent="0.25">
      <c r="A60" s="59">
        <v>2005</v>
      </c>
      <c r="B60" s="59">
        <v>106</v>
      </c>
      <c r="C60" s="59">
        <v>5564</v>
      </c>
      <c r="D60" s="59">
        <v>2851</v>
      </c>
      <c r="E60" s="59">
        <v>98</v>
      </c>
      <c r="F60" s="59">
        <v>409</v>
      </c>
      <c r="G60" s="59">
        <v>16</v>
      </c>
      <c r="H60" s="59">
        <v>1703</v>
      </c>
      <c r="I60" s="59">
        <v>50</v>
      </c>
      <c r="J60" s="59">
        <v>3603</v>
      </c>
      <c r="K60" s="59"/>
      <c r="L60" s="59">
        <v>26</v>
      </c>
      <c r="M60" s="59">
        <v>324</v>
      </c>
      <c r="N60" s="59">
        <v>26</v>
      </c>
      <c r="O60" s="59">
        <v>10362</v>
      </c>
      <c r="P60" s="59">
        <v>24</v>
      </c>
      <c r="Q60" s="59">
        <v>101</v>
      </c>
      <c r="R60" s="59">
        <v>1033</v>
      </c>
      <c r="S60" s="59">
        <v>2005</v>
      </c>
    </row>
    <row r="61" spans="1:19" x14ac:dyDescent="0.25">
      <c r="A61" s="59">
        <v>2006</v>
      </c>
      <c r="B61" s="59">
        <v>98</v>
      </c>
      <c r="C61" s="59">
        <v>5826</v>
      </c>
      <c r="D61" s="59">
        <v>2985</v>
      </c>
      <c r="E61" s="59">
        <v>93</v>
      </c>
      <c r="F61" s="59">
        <v>426</v>
      </c>
      <c r="G61" s="59">
        <v>14</v>
      </c>
      <c r="H61" s="59">
        <v>1723</v>
      </c>
      <c r="I61" s="59">
        <v>49</v>
      </c>
      <c r="J61" s="59">
        <v>3661</v>
      </c>
      <c r="K61" s="59"/>
      <c r="L61" s="59">
        <v>21</v>
      </c>
      <c r="M61" s="59">
        <v>358</v>
      </c>
      <c r="N61" s="59" t="s">
        <v>257</v>
      </c>
      <c r="O61" s="59">
        <v>11712</v>
      </c>
      <c r="P61" s="59" t="s">
        <v>257</v>
      </c>
      <c r="Q61" s="59">
        <v>98</v>
      </c>
      <c r="R61" s="59">
        <v>854</v>
      </c>
      <c r="S61" s="59">
        <v>2006</v>
      </c>
    </row>
    <row r="62" spans="1:19" x14ac:dyDescent="0.25">
      <c r="A62" s="59">
        <v>2007</v>
      </c>
      <c r="B62" s="59">
        <v>98</v>
      </c>
      <c r="C62" s="59">
        <v>6029</v>
      </c>
      <c r="D62" s="59">
        <v>3059</v>
      </c>
      <c r="E62" s="59">
        <v>89</v>
      </c>
      <c r="F62" s="59">
        <v>441</v>
      </c>
      <c r="G62" s="59">
        <v>13</v>
      </c>
      <c r="H62" s="59">
        <v>1735</v>
      </c>
      <c r="I62" s="59">
        <v>48</v>
      </c>
      <c r="J62" s="59">
        <v>3683</v>
      </c>
      <c r="K62" s="59"/>
      <c r="L62" s="59">
        <v>22</v>
      </c>
      <c r="M62" s="59">
        <v>319</v>
      </c>
      <c r="N62" s="59">
        <v>109</v>
      </c>
      <c r="O62" s="59">
        <v>12060</v>
      </c>
      <c r="P62" s="59">
        <v>115</v>
      </c>
      <c r="Q62" s="59">
        <v>96</v>
      </c>
      <c r="R62" s="59">
        <v>1079</v>
      </c>
      <c r="S62" s="59">
        <v>2007</v>
      </c>
    </row>
    <row r="63" spans="1:19" x14ac:dyDescent="0.25">
      <c r="A63" s="59">
        <v>2008</v>
      </c>
      <c r="B63" s="59">
        <v>100</v>
      </c>
      <c r="C63" s="59">
        <v>6047</v>
      </c>
      <c r="D63" s="59">
        <v>3027</v>
      </c>
      <c r="E63" s="59">
        <v>96</v>
      </c>
      <c r="F63" s="59">
        <v>494</v>
      </c>
      <c r="G63" s="59">
        <v>15</v>
      </c>
      <c r="H63" s="59">
        <v>1758</v>
      </c>
      <c r="I63" s="59">
        <v>49</v>
      </c>
      <c r="J63" s="59">
        <v>3850</v>
      </c>
      <c r="K63" s="59"/>
      <c r="L63" s="59">
        <v>29</v>
      </c>
      <c r="M63" s="59">
        <v>425</v>
      </c>
      <c r="N63" s="59" t="s">
        <v>257</v>
      </c>
      <c r="O63" s="59">
        <v>12179</v>
      </c>
      <c r="P63" s="59" t="s">
        <v>257</v>
      </c>
      <c r="Q63" s="59">
        <v>97</v>
      </c>
      <c r="R63" s="59">
        <v>1082</v>
      </c>
      <c r="S63" s="59">
        <v>2008</v>
      </c>
    </row>
    <row r="64" spans="1:19" x14ac:dyDescent="0.25">
      <c r="A64" s="59">
        <v>2009</v>
      </c>
      <c r="B64" s="59">
        <v>96</v>
      </c>
      <c r="C64" s="59">
        <v>6078</v>
      </c>
      <c r="D64" s="59">
        <v>2998</v>
      </c>
      <c r="E64" s="59">
        <v>95</v>
      </c>
      <c r="F64" s="59">
        <v>501</v>
      </c>
      <c r="G64" s="59">
        <v>16</v>
      </c>
      <c r="H64" s="59">
        <v>1811</v>
      </c>
      <c r="I64" s="59">
        <v>46</v>
      </c>
      <c r="J64" s="59">
        <v>3963</v>
      </c>
      <c r="K64" s="59"/>
      <c r="L64" s="59">
        <v>29</v>
      </c>
      <c r="M64" s="59">
        <v>452</v>
      </c>
      <c r="N64" s="59">
        <v>125</v>
      </c>
      <c r="O64" s="59">
        <v>12000</v>
      </c>
      <c r="P64" s="59">
        <v>100</v>
      </c>
      <c r="Q64" s="59">
        <v>99</v>
      </c>
      <c r="R64" s="59">
        <v>1068</v>
      </c>
      <c r="S64" s="59">
        <v>2009</v>
      </c>
    </row>
    <row r="65" spans="1:19" x14ac:dyDescent="0.25">
      <c r="A65" s="59">
        <v>2010</v>
      </c>
      <c r="B65" s="59">
        <v>95</v>
      </c>
      <c r="C65" s="59">
        <v>5993</v>
      </c>
      <c r="D65" s="59">
        <v>2807</v>
      </c>
      <c r="E65" s="59">
        <v>99</v>
      </c>
      <c r="F65" s="59">
        <v>489</v>
      </c>
      <c r="G65" s="59">
        <v>12</v>
      </c>
      <c r="H65" s="59">
        <v>1690</v>
      </c>
      <c r="I65" s="59">
        <v>46</v>
      </c>
      <c r="J65" s="59">
        <v>3656</v>
      </c>
      <c r="K65" s="59"/>
      <c r="L65" s="59">
        <v>27</v>
      </c>
      <c r="M65" s="59">
        <v>416</v>
      </c>
      <c r="N65" s="59">
        <v>133</v>
      </c>
      <c r="O65" s="59">
        <v>12626</v>
      </c>
      <c r="P65" s="59">
        <v>114</v>
      </c>
      <c r="Q65" s="59">
        <v>105</v>
      </c>
      <c r="R65" s="59">
        <v>1173</v>
      </c>
      <c r="S65" s="59">
        <v>2010</v>
      </c>
    </row>
    <row r="66" spans="1:19" x14ac:dyDescent="0.25">
      <c r="A66" s="59">
        <v>2011</v>
      </c>
      <c r="B66" s="59">
        <v>95</v>
      </c>
      <c r="C66" s="59">
        <v>6154</v>
      </c>
      <c r="D66" s="59">
        <v>2883</v>
      </c>
      <c r="E66" s="59">
        <v>98</v>
      </c>
      <c r="F66" s="59">
        <v>523</v>
      </c>
      <c r="G66" s="59">
        <v>12</v>
      </c>
      <c r="H66" s="59">
        <v>1789</v>
      </c>
      <c r="I66" s="59">
        <v>45</v>
      </c>
      <c r="J66" s="59">
        <v>3631</v>
      </c>
      <c r="K66" s="59"/>
      <c r="L66" s="59">
        <v>28</v>
      </c>
      <c r="M66" s="59">
        <v>476</v>
      </c>
      <c r="N66" s="59">
        <v>133</v>
      </c>
      <c r="O66" s="59">
        <v>12331</v>
      </c>
      <c r="P66" s="59" t="s">
        <v>257</v>
      </c>
      <c r="Q66" s="59">
        <v>101</v>
      </c>
      <c r="R66" s="59">
        <v>953</v>
      </c>
      <c r="S66" s="59">
        <v>2011</v>
      </c>
    </row>
    <row r="67" spans="1:19" x14ac:dyDescent="0.25">
      <c r="A67" s="59">
        <v>2012</v>
      </c>
      <c r="B67" s="59">
        <v>94</v>
      </c>
      <c r="C67" s="59">
        <v>6287</v>
      </c>
      <c r="D67" s="59">
        <v>2994</v>
      </c>
      <c r="E67" s="59">
        <v>99</v>
      </c>
      <c r="F67" s="59">
        <v>506</v>
      </c>
      <c r="G67" s="59">
        <v>14</v>
      </c>
      <c r="H67" s="59">
        <v>1739</v>
      </c>
      <c r="I67" s="59">
        <v>43</v>
      </c>
      <c r="J67" s="59">
        <v>3800</v>
      </c>
      <c r="K67" s="59"/>
      <c r="L67" s="59">
        <v>28</v>
      </c>
      <c r="M67" s="59">
        <v>388</v>
      </c>
      <c r="N67" s="59">
        <v>125</v>
      </c>
      <c r="O67" s="59">
        <v>12390</v>
      </c>
      <c r="P67" s="59">
        <v>182</v>
      </c>
      <c r="Q67" s="59">
        <v>97</v>
      </c>
      <c r="R67" s="59">
        <v>847</v>
      </c>
      <c r="S67" s="59">
        <v>2012</v>
      </c>
    </row>
    <row r="68" spans="1:19" x14ac:dyDescent="0.25">
      <c r="A68" s="59">
        <v>2013</v>
      </c>
      <c r="B68" s="59">
        <v>94</v>
      </c>
      <c r="C68" s="59">
        <v>6010</v>
      </c>
      <c r="D68" s="59">
        <v>2827</v>
      </c>
      <c r="E68" s="59">
        <v>92</v>
      </c>
      <c r="F68" s="59">
        <v>466</v>
      </c>
      <c r="G68" s="59">
        <v>13</v>
      </c>
      <c r="H68" s="59">
        <v>1655</v>
      </c>
      <c r="I68" s="59">
        <v>41</v>
      </c>
      <c r="J68" s="59">
        <v>3522</v>
      </c>
      <c r="K68" s="59"/>
      <c r="L68" s="59">
        <v>22</v>
      </c>
      <c r="M68" s="59">
        <v>269</v>
      </c>
      <c r="N68" s="59">
        <v>121</v>
      </c>
      <c r="O68" s="59">
        <v>12811</v>
      </c>
      <c r="P68" s="59">
        <v>121</v>
      </c>
      <c r="Q68" s="59">
        <v>98</v>
      </c>
      <c r="R68" s="59">
        <v>977</v>
      </c>
      <c r="S68" s="59">
        <v>2013</v>
      </c>
    </row>
    <row r="69" spans="1:19" x14ac:dyDescent="0.25">
      <c r="A69" s="59">
        <v>2014</v>
      </c>
      <c r="B69" s="59">
        <v>93</v>
      </c>
      <c r="C69" s="59">
        <v>6212</v>
      </c>
      <c r="D69" s="59">
        <v>2819</v>
      </c>
      <c r="E69" s="59">
        <v>88</v>
      </c>
      <c r="F69" s="59">
        <v>487</v>
      </c>
      <c r="G69" s="59">
        <v>7</v>
      </c>
      <c r="H69" s="59">
        <v>1712</v>
      </c>
      <c r="I69" s="59">
        <v>41</v>
      </c>
      <c r="J69" s="59">
        <v>3581</v>
      </c>
      <c r="K69" s="59"/>
      <c r="L69" s="59">
        <v>18</v>
      </c>
      <c r="M69" s="59">
        <v>283</v>
      </c>
      <c r="N69" s="59">
        <v>112</v>
      </c>
      <c r="O69" s="59">
        <v>12557</v>
      </c>
      <c r="P69" s="59">
        <v>134</v>
      </c>
      <c r="Q69" s="59">
        <v>102</v>
      </c>
      <c r="R69" s="59">
        <v>975</v>
      </c>
      <c r="S69" s="59">
        <v>2014</v>
      </c>
    </row>
    <row r="70" spans="1:19" x14ac:dyDescent="0.25">
      <c r="A70" s="59">
        <v>2015</v>
      </c>
      <c r="B70" s="59">
        <v>89</v>
      </c>
      <c r="C70" s="59">
        <v>6031</v>
      </c>
      <c r="D70" s="59">
        <v>2764</v>
      </c>
      <c r="E70" s="59">
        <v>87</v>
      </c>
      <c r="F70" s="59">
        <v>464</v>
      </c>
      <c r="G70" s="59">
        <v>10</v>
      </c>
      <c r="H70" s="59">
        <v>1747</v>
      </c>
      <c r="I70" s="59">
        <v>39</v>
      </c>
      <c r="J70" s="59">
        <v>3892</v>
      </c>
      <c r="K70" s="59"/>
      <c r="L70" s="59">
        <v>22</v>
      </c>
      <c r="M70" s="59">
        <v>285</v>
      </c>
      <c r="N70" s="59">
        <v>110</v>
      </c>
      <c r="O70" s="59">
        <v>12345</v>
      </c>
      <c r="P70" s="59">
        <v>153</v>
      </c>
      <c r="Q70" s="59">
        <v>94</v>
      </c>
      <c r="R70" s="59">
        <v>783</v>
      </c>
      <c r="S70" s="59">
        <v>2015</v>
      </c>
    </row>
    <row r="71" spans="1:19" x14ac:dyDescent="0.25">
      <c r="A71" s="66">
        <v>2016</v>
      </c>
      <c r="B71" s="72">
        <v>87</v>
      </c>
      <c r="C71" s="72">
        <v>6232</v>
      </c>
      <c r="D71" s="72">
        <v>2645</v>
      </c>
      <c r="E71" s="72">
        <v>83</v>
      </c>
      <c r="F71" s="72">
        <v>438</v>
      </c>
      <c r="G71" s="72">
        <v>6</v>
      </c>
      <c r="H71" s="72">
        <v>1789</v>
      </c>
      <c r="I71" s="72">
        <v>40</v>
      </c>
      <c r="J71" s="72">
        <v>4050</v>
      </c>
      <c r="K71" s="72"/>
      <c r="L71" s="72">
        <v>22</v>
      </c>
      <c r="M71" s="72">
        <v>323</v>
      </c>
      <c r="N71" s="72">
        <v>111</v>
      </c>
      <c r="O71" s="72">
        <v>12679</v>
      </c>
      <c r="P71" s="72">
        <v>72</v>
      </c>
      <c r="Q71" s="72">
        <v>106</v>
      </c>
      <c r="R71" s="72">
        <v>1034</v>
      </c>
      <c r="S71" s="66">
        <v>2016</v>
      </c>
    </row>
    <row r="72" spans="1:19" s="122" customFormat="1" x14ac:dyDescent="0.25">
      <c r="A72" s="119">
        <v>2017</v>
      </c>
      <c r="B72" s="72">
        <v>86</v>
      </c>
      <c r="C72" s="72">
        <v>5785</v>
      </c>
      <c r="D72" s="72">
        <v>2678</v>
      </c>
      <c r="E72" s="72">
        <v>76</v>
      </c>
      <c r="F72" s="72">
        <v>414</v>
      </c>
      <c r="G72" s="72">
        <v>11</v>
      </c>
      <c r="H72" s="72">
        <v>1875</v>
      </c>
      <c r="I72" s="72">
        <v>39</v>
      </c>
      <c r="J72" s="72">
        <v>4123</v>
      </c>
      <c r="K72" s="72"/>
      <c r="L72" s="72">
        <v>24</v>
      </c>
      <c r="M72" s="72">
        <v>361</v>
      </c>
      <c r="N72" s="72">
        <v>104</v>
      </c>
      <c r="O72" s="72">
        <v>12319</v>
      </c>
      <c r="P72" s="72">
        <v>137</v>
      </c>
      <c r="Q72" s="72">
        <v>102</v>
      </c>
      <c r="R72" s="72">
        <v>857</v>
      </c>
      <c r="S72" s="119">
        <v>2017</v>
      </c>
    </row>
    <row r="73" spans="1:19" s="122" customFormat="1" x14ac:dyDescent="0.25">
      <c r="A73" s="119">
        <v>2018</v>
      </c>
      <c r="B73" s="72">
        <v>89</v>
      </c>
      <c r="C73" s="72">
        <v>5894</v>
      </c>
      <c r="D73" s="72">
        <v>2721</v>
      </c>
      <c r="E73" s="72">
        <v>91</v>
      </c>
      <c r="F73" s="72">
        <v>474</v>
      </c>
      <c r="G73" s="72">
        <v>9</v>
      </c>
      <c r="H73" s="72">
        <v>1772</v>
      </c>
      <c r="I73" s="72">
        <v>41</v>
      </c>
      <c r="J73" s="72">
        <v>3989</v>
      </c>
      <c r="K73" s="72"/>
      <c r="L73" s="72">
        <v>26</v>
      </c>
      <c r="M73" s="72">
        <v>431</v>
      </c>
      <c r="N73" s="72">
        <v>114</v>
      </c>
      <c r="O73" s="72">
        <v>12779</v>
      </c>
      <c r="P73" s="72">
        <v>137</v>
      </c>
      <c r="Q73" s="72">
        <v>98</v>
      </c>
      <c r="R73" s="72">
        <v>985</v>
      </c>
      <c r="S73" s="119">
        <v>2018</v>
      </c>
    </row>
    <row r="74" spans="1:19" s="122" customFormat="1" x14ac:dyDescent="0.25">
      <c r="A74" s="119">
        <v>2019</v>
      </c>
      <c r="B74" s="72">
        <v>85</v>
      </c>
      <c r="C74" s="72">
        <v>6122</v>
      </c>
      <c r="D74" s="72">
        <v>2821</v>
      </c>
      <c r="E74" s="72">
        <v>86</v>
      </c>
      <c r="F74" s="72">
        <v>463</v>
      </c>
      <c r="G74" s="72">
        <v>6</v>
      </c>
      <c r="H74" s="72">
        <v>1604</v>
      </c>
      <c r="I74" s="72">
        <v>38</v>
      </c>
      <c r="J74" s="72">
        <v>3857</v>
      </c>
      <c r="K74" s="72"/>
      <c r="L74" s="72">
        <v>29</v>
      </c>
      <c r="M74" s="72">
        <v>449</v>
      </c>
      <c r="N74" s="72">
        <v>106</v>
      </c>
      <c r="O74" s="72">
        <v>14251</v>
      </c>
      <c r="P74" s="72">
        <v>151</v>
      </c>
      <c r="Q74" s="72">
        <v>95</v>
      </c>
      <c r="R74" s="72">
        <v>1016</v>
      </c>
      <c r="S74" s="119">
        <v>2019</v>
      </c>
    </row>
    <row r="75" spans="1:19" s="122" customFormat="1" ht="13.8" thickBot="1" x14ac:dyDescent="0.3">
      <c r="A75" s="315">
        <v>2020</v>
      </c>
      <c r="B75" s="377">
        <v>83</v>
      </c>
      <c r="C75" s="377">
        <v>6327</v>
      </c>
      <c r="D75" s="377">
        <v>2764</v>
      </c>
      <c r="E75" s="377">
        <v>80</v>
      </c>
      <c r="F75" s="377">
        <v>455</v>
      </c>
      <c r="G75" s="377">
        <v>5</v>
      </c>
      <c r="H75" s="377">
        <v>1465</v>
      </c>
      <c r="I75" s="377">
        <v>36</v>
      </c>
      <c r="J75" s="377">
        <v>3829</v>
      </c>
      <c r="K75" s="378"/>
      <c r="L75" s="377">
        <v>26</v>
      </c>
      <c r="M75" s="377">
        <v>494</v>
      </c>
      <c r="N75" s="377">
        <v>113</v>
      </c>
      <c r="O75" s="377">
        <v>15291</v>
      </c>
      <c r="P75" s="377">
        <v>36</v>
      </c>
      <c r="Q75" s="377">
        <v>111</v>
      </c>
      <c r="R75" s="377">
        <v>1175</v>
      </c>
      <c r="S75" s="315">
        <v>2020</v>
      </c>
    </row>
    <row r="76" spans="1:19" x14ac:dyDescent="0.25">
      <c r="A76" s="123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</row>
    <row r="77" spans="1:19" x14ac:dyDescent="0.25">
      <c r="B77" s="59"/>
      <c r="C77" s="59"/>
      <c r="D77" s="59"/>
      <c r="E77" s="59"/>
      <c r="F77" s="59"/>
      <c r="G77" s="59"/>
      <c r="H77" s="59"/>
      <c r="I77" s="59"/>
      <c r="J77" s="59" t="s">
        <v>316</v>
      </c>
      <c r="K77" s="59"/>
      <c r="L77" s="59" t="s">
        <v>317</v>
      </c>
      <c r="M77" s="59"/>
      <c r="N77" s="59"/>
      <c r="O77" s="59"/>
      <c r="P77" s="59"/>
      <c r="Q77" s="59"/>
      <c r="R77" s="59"/>
    </row>
    <row r="78" spans="1:19" x14ac:dyDescent="0.25">
      <c r="A78" s="192" t="s">
        <v>491</v>
      </c>
      <c r="B78" s="192"/>
      <c r="C78" s="192"/>
      <c r="D78" s="192"/>
      <c r="E78" s="192"/>
      <c r="F78" s="192"/>
      <c r="G78" s="192"/>
      <c r="H78" s="192"/>
      <c r="I78" s="192"/>
      <c r="J78" s="192"/>
    </row>
    <row r="79" spans="1:19" x14ac:dyDescent="0.25">
      <c r="A79" s="156" t="s">
        <v>109</v>
      </c>
      <c r="B79" s="156"/>
      <c r="C79" s="156"/>
      <c r="D79" s="156"/>
      <c r="E79" s="156"/>
      <c r="F79" s="156"/>
      <c r="G79" s="156"/>
      <c r="H79" s="156"/>
      <c r="I79" s="156"/>
      <c r="J79" s="156"/>
    </row>
    <row r="80" spans="1:19" x14ac:dyDescent="0.25">
      <c r="A80" s="166" t="s">
        <v>318</v>
      </c>
      <c r="B80" s="166"/>
      <c r="C80" s="166"/>
      <c r="D80" s="166"/>
      <c r="E80" s="166"/>
      <c r="F80" s="166"/>
      <c r="G80" s="166"/>
      <c r="H80" s="166"/>
      <c r="I80" s="166"/>
      <c r="J80" s="166"/>
    </row>
    <row r="81" spans="1:18" s="122" customFormat="1" x14ac:dyDescent="0.25">
      <c r="A81" s="166" t="s">
        <v>319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19"/>
      <c r="L81" s="119"/>
      <c r="M81" s="119"/>
      <c r="N81" s="119"/>
      <c r="O81" s="119"/>
      <c r="P81" s="119"/>
      <c r="Q81" s="119"/>
      <c r="R81" s="119"/>
    </row>
    <row r="82" spans="1:18" x14ac:dyDescent="0.25">
      <c r="A82" s="157" t="s">
        <v>486</v>
      </c>
      <c r="B82" s="157"/>
      <c r="C82" s="157"/>
      <c r="D82" s="157"/>
      <c r="E82" s="157"/>
      <c r="F82" s="157"/>
      <c r="G82" s="157"/>
      <c r="H82" s="157"/>
      <c r="I82" s="157"/>
      <c r="J82" s="157"/>
    </row>
  </sheetData>
  <mergeCells count="15">
    <mergeCell ref="A79:J79"/>
    <mergeCell ref="A82:J82"/>
    <mergeCell ref="A1:J1"/>
    <mergeCell ref="H4:J4"/>
    <mergeCell ref="P4:S4"/>
    <mergeCell ref="B5:D5"/>
    <mergeCell ref="E5:F5"/>
    <mergeCell ref="A80:J80"/>
    <mergeCell ref="A81:J81"/>
    <mergeCell ref="G5:H5"/>
    <mergeCell ref="I5:J5"/>
    <mergeCell ref="L5:M5"/>
    <mergeCell ref="N5:O5"/>
    <mergeCell ref="Q5:R5"/>
    <mergeCell ref="A78:J78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  <colBreaks count="1" manualBreakCount="1">
    <brk id="11" max="52" man="1"/>
  </colBreak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4"/>
  </sheetPr>
  <dimension ref="A1:I81"/>
  <sheetViews>
    <sheetView zoomScaleNormal="100" workbookViewId="0">
      <pane ySplit="6" topLeftCell="A47" activePane="bottomLeft" state="frozen"/>
      <selection activeCell="XDQ32" sqref="XDQ32"/>
      <selection pane="bottomLeft" activeCell="A2" sqref="A2"/>
    </sheetView>
  </sheetViews>
  <sheetFormatPr baseColWidth="10" defaultColWidth="10.33203125" defaultRowHeight="12.75" customHeight="1" outlineLevelRow="1" x14ac:dyDescent="0.25"/>
  <cols>
    <col min="1" max="1" width="5" style="88" customWidth="1"/>
    <col min="2" max="2" width="15.5546875" style="88" bestFit="1" customWidth="1"/>
    <col min="3" max="3" width="12.33203125" style="88" customWidth="1"/>
    <col min="4" max="4" width="12.44140625" style="88" customWidth="1"/>
    <col min="5" max="5" width="6.88671875" style="88" bestFit="1" customWidth="1"/>
    <col min="6" max="6" width="7.88671875" style="88" bestFit="1" customWidth="1"/>
    <col min="7" max="7" width="6.88671875" style="88" bestFit="1" customWidth="1"/>
    <col min="8" max="9" width="7.88671875" style="88" bestFit="1" customWidth="1"/>
    <col min="10" max="16384" width="10.33203125" style="88"/>
  </cols>
  <sheetData>
    <row r="1" spans="1:9" ht="18" customHeight="1" x14ac:dyDescent="0.3">
      <c r="A1" s="170" t="s">
        <v>320</v>
      </c>
      <c r="B1" s="170"/>
      <c r="C1" s="170"/>
      <c r="D1" s="170"/>
      <c r="E1" s="170"/>
      <c r="F1" s="170"/>
      <c r="G1" s="170"/>
      <c r="H1" s="170"/>
      <c r="I1" s="171"/>
    </row>
    <row r="2" spans="1:9" ht="18" customHeight="1" x14ac:dyDescent="0.25">
      <c r="A2" s="87"/>
      <c r="B2" s="87"/>
      <c r="C2" s="87"/>
      <c r="D2" s="87"/>
      <c r="E2" s="87"/>
      <c r="F2" s="87"/>
      <c r="G2" s="87"/>
      <c r="H2" s="87"/>
      <c r="I2" s="87"/>
    </row>
    <row r="3" spans="1:9" ht="18" customHeight="1" x14ac:dyDescent="0.25">
      <c r="A3" s="87"/>
      <c r="B3" s="87"/>
      <c r="C3" s="87"/>
      <c r="D3" s="87"/>
      <c r="E3" s="87"/>
      <c r="F3" s="87"/>
      <c r="G3" s="87"/>
      <c r="H3" s="87"/>
      <c r="I3" s="87"/>
    </row>
    <row r="4" spans="1:9" ht="12.75" customHeight="1" thickBot="1" x14ac:dyDescent="0.3">
      <c r="G4" s="89"/>
      <c r="H4" s="172" t="s">
        <v>321</v>
      </c>
      <c r="I4" s="172"/>
    </row>
    <row r="5" spans="1:9" ht="26.4" x14ac:dyDescent="0.25">
      <c r="A5" s="379"/>
      <c r="B5" s="382" t="s">
        <v>322</v>
      </c>
      <c r="C5" s="383" t="s">
        <v>323</v>
      </c>
      <c r="D5" s="383"/>
      <c r="E5" s="383"/>
      <c r="F5" s="383"/>
      <c r="G5" s="383"/>
      <c r="H5" s="383"/>
      <c r="I5" s="383"/>
    </row>
    <row r="6" spans="1:9" ht="26.4" x14ac:dyDescent="0.25">
      <c r="A6" s="380" t="s">
        <v>239</v>
      </c>
      <c r="B6" s="381"/>
      <c r="C6" s="384" t="s">
        <v>324</v>
      </c>
      <c r="D6" s="384" t="s">
        <v>325</v>
      </c>
      <c r="E6" s="381" t="s">
        <v>326</v>
      </c>
      <c r="F6" s="381" t="s">
        <v>327</v>
      </c>
      <c r="G6" s="381" t="s">
        <v>328</v>
      </c>
      <c r="H6" s="381" t="s">
        <v>329</v>
      </c>
      <c r="I6" s="381" t="s">
        <v>330</v>
      </c>
    </row>
    <row r="7" spans="1:9" ht="12.75" customHeight="1" x14ac:dyDescent="0.25">
      <c r="A7" s="90">
        <v>1950</v>
      </c>
      <c r="B7" s="111">
        <v>33300</v>
      </c>
      <c r="C7" s="111">
        <v>12900</v>
      </c>
      <c r="D7" s="111">
        <v>20400</v>
      </c>
      <c r="E7" s="111">
        <v>900</v>
      </c>
      <c r="F7" s="111" t="s">
        <v>257</v>
      </c>
      <c r="G7" s="111" t="s">
        <v>257</v>
      </c>
      <c r="H7" s="111" t="s">
        <v>257</v>
      </c>
      <c r="I7" s="111">
        <v>0</v>
      </c>
    </row>
    <row r="8" spans="1:9" ht="12.75" hidden="1" customHeight="1" outlineLevel="1" x14ac:dyDescent="0.25">
      <c r="A8" s="90">
        <v>1951</v>
      </c>
      <c r="B8" s="111">
        <v>36800</v>
      </c>
      <c r="C8" s="111">
        <v>13400</v>
      </c>
      <c r="D8" s="111">
        <v>23400</v>
      </c>
      <c r="E8" s="111" t="s">
        <v>257</v>
      </c>
      <c r="F8" s="111" t="s">
        <v>257</v>
      </c>
      <c r="G8" s="111" t="s">
        <v>257</v>
      </c>
      <c r="H8" s="111" t="s">
        <v>257</v>
      </c>
      <c r="I8" s="111">
        <v>0</v>
      </c>
    </row>
    <row r="9" spans="1:9" ht="12.75" hidden="1" customHeight="1" outlineLevel="1" x14ac:dyDescent="0.25">
      <c r="A9" s="90">
        <v>1952</v>
      </c>
      <c r="B9" s="111">
        <v>40500</v>
      </c>
      <c r="C9" s="111">
        <v>14000</v>
      </c>
      <c r="D9" s="111">
        <v>26500</v>
      </c>
      <c r="E9" s="111" t="s">
        <v>257</v>
      </c>
      <c r="F9" s="111" t="s">
        <v>257</v>
      </c>
      <c r="G9" s="111" t="s">
        <v>257</v>
      </c>
      <c r="H9" s="111" t="s">
        <v>257</v>
      </c>
      <c r="I9" s="111">
        <v>0</v>
      </c>
    </row>
    <row r="10" spans="1:9" ht="12.75" hidden="1" customHeight="1" outlineLevel="1" x14ac:dyDescent="0.25">
      <c r="A10" s="90">
        <v>1953</v>
      </c>
      <c r="B10" s="111">
        <v>45700</v>
      </c>
      <c r="C10" s="111">
        <v>15200</v>
      </c>
      <c r="D10" s="111">
        <v>30500</v>
      </c>
      <c r="E10" s="111">
        <v>1093</v>
      </c>
      <c r="F10" s="111" t="s">
        <v>257</v>
      </c>
      <c r="G10" s="111">
        <v>905</v>
      </c>
      <c r="H10" s="111" t="s">
        <v>257</v>
      </c>
      <c r="I10" s="111">
        <v>0</v>
      </c>
    </row>
    <row r="11" spans="1:9" ht="12.75" hidden="1" customHeight="1" outlineLevel="1" x14ac:dyDescent="0.25">
      <c r="A11" s="90">
        <v>1954</v>
      </c>
      <c r="B11" s="111">
        <v>45800</v>
      </c>
      <c r="C11" s="111">
        <v>14900</v>
      </c>
      <c r="D11" s="111">
        <v>30900</v>
      </c>
      <c r="E11" s="111">
        <v>1067</v>
      </c>
      <c r="F11" s="111" t="s">
        <v>257</v>
      </c>
      <c r="G11" s="111">
        <v>1040</v>
      </c>
      <c r="H11" s="111" t="s">
        <v>257</v>
      </c>
      <c r="I11" s="111">
        <v>0</v>
      </c>
    </row>
    <row r="12" spans="1:9" ht="12.75" customHeight="1" collapsed="1" x14ac:dyDescent="0.25">
      <c r="A12" s="90">
        <v>1955</v>
      </c>
      <c r="B12" s="111">
        <v>43000</v>
      </c>
      <c r="C12" s="111">
        <v>15400</v>
      </c>
      <c r="D12" s="111">
        <v>27600</v>
      </c>
      <c r="E12" s="111">
        <v>907</v>
      </c>
      <c r="F12" s="111" t="s">
        <v>257</v>
      </c>
      <c r="G12" s="111">
        <v>837</v>
      </c>
      <c r="H12" s="111" t="s">
        <v>257</v>
      </c>
      <c r="I12" s="111">
        <v>0</v>
      </c>
    </row>
    <row r="13" spans="1:9" ht="12.75" hidden="1" customHeight="1" outlineLevel="1" x14ac:dyDescent="0.25">
      <c r="A13" s="90">
        <v>1956</v>
      </c>
      <c r="B13" s="111">
        <v>45500</v>
      </c>
      <c r="C13" s="111">
        <v>15300</v>
      </c>
      <c r="D13" s="111">
        <v>30200</v>
      </c>
      <c r="E13" s="111">
        <v>956</v>
      </c>
      <c r="F13" s="111" t="s">
        <v>257</v>
      </c>
      <c r="G13" s="111">
        <v>933</v>
      </c>
      <c r="H13" s="111" t="s">
        <v>257</v>
      </c>
      <c r="I13" s="111">
        <v>0</v>
      </c>
    </row>
    <row r="14" spans="1:9" ht="12.75" hidden="1" customHeight="1" outlineLevel="1" x14ac:dyDescent="0.25">
      <c r="A14" s="90">
        <v>1957</v>
      </c>
      <c r="B14" s="111">
        <v>48000</v>
      </c>
      <c r="C14" s="111">
        <v>16300</v>
      </c>
      <c r="D14" s="111">
        <v>31700</v>
      </c>
      <c r="E14" s="111">
        <v>839</v>
      </c>
      <c r="F14" s="111" t="s">
        <v>257</v>
      </c>
      <c r="G14" s="111">
        <v>721</v>
      </c>
      <c r="H14" s="111" t="s">
        <v>257</v>
      </c>
      <c r="I14" s="111">
        <v>0</v>
      </c>
    </row>
    <row r="15" spans="1:9" ht="12.75" hidden="1" customHeight="1" outlineLevel="1" x14ac:dyDescent="0.25">
      <c r="A15" s="90">
        <v>1958</v>
      </c>
      <c r="B15" s="111">
        <v>47800</v>
      </c>
      <c r="C15" s="111">
        <v>16600</v>
      </c>
      <c r="D15" s="111">
        <v>31200</v>
      </c>
      <c r="E15" s="111">
        <v>823</v>
      </c>
      <c r="F15" s="111" t="s">
        <v>257</v>
      </c>
      <c r="G15" s="111">
        <v>841</v>
      </c>
      <c r="H15" s="111" t="s">
        <v>257</v>
      </c>
      <c r="I15" s="111">
        <v>0</v>
      </c>
    </row>
    <row r="16" spans="1:9" ht="12.75" hidden="1" customHeight="1" outlineLevel="1" x14ac:dyDescent="0.25">
      <c r="A16" s="90">
        <v>1959</v>
      </c>
      <c r="B16" s="111">
        <v>49600</v>
      </c>
      <c r="C16" s="111">
        <v>17300</v>
      </c>
      <c r="D16" s="111">
        <v>32300</v>
      </c>
      <c r="E16" s="111">
        <v>887</v>
      </c>
      <c r="F16" s="111" t="s">
        <v>257</v>
      </c>
      <c r="G16" s="111">
        <v>770</v>
      </c>
      <c r="H16" s="111" t="s">
        <v>257</v>
      </c>
      <c r="I16" s="111">
        <v>0</v>
      </c>
    </row>
    <row r="17" spans="1:9" ht="12.75" customHeight="1" collapsed="1" x14ac:dyDescent="0.25">
      <c r="A17" s="90">
        <v>1960</v>
      </c>
      <c r="B17" s="111">
        <v>54800</v>
      </c>
      <c r="C17" s="111">
        <v>17600</v>
      </c>
      <c r="D17" s="111">
        <v>37200</v>
      </c>
      <c r="E17" s="111">
        <v>649</v>
      </c>
      <c r="F17" s="111" t="s">
        <v>257</v>
      </c>
      <c r="G17" s="111">
        <v>781</v>
      </c>
      <c r="H17" s="111" t="s">
        <v>257</v>
      </c>
      <c r="I17" s="111">
        <v>0</v>
      </c>
    </row>
    <row r="18" spans="1:9" ht="12.75" hidden="1" customHeight="1" outlineLevel="1" x14ac:dyDescent="0.25">
      <c r="A18" s="90">
        <v>1961</v>
      </c>
      <c r="B18" s="111">
        <v>54400</v>
      </c>
      <c r="C18" s="111">
        <v>17800</v>
      </c>
      <c r="D18" s="111">
        <v>36000</v>
      </c>
      <c r="E18" s="111">
        <v>734</v>
      </c>
      <c r="F18" s="111" t="s">
        <v>257</v>
      </c>
      <c r="G18" s="111">
        <v>688</v>
      </c>
      <c r="H18" s="111" t="s">
        <v>257</v>
      </c>
      <c r="I18" s="111">
        <v>0</v>
      </c>
    </row>
    <row r="19" spans="1:9" ht="12.75" hidden="1" customHeight="1" outlineLevel="1" x14ac:dyDescent="0.25">
      <c r="A19" s="90">
        <v>1962</v>
      </c>
      <c r="B19" s="111">
        <v>58200</v>
      </c>
      <c r="C19" s="111">
        <v>18000</v>
      </c>
      <c r="D19" s="111">
        <v>38900</v>
      </c>
      <c r="E19" s="111">
        <v>688</v>
      </c>
      <c r="F19" s="111" t="s">
        <v>257</v>
      </c>
      <c r="G19" s="111">
        <v>474</v>
      </c>
      <c r="H19" s="111" t="s">
        <v>257</v>
      </c>
      <c r="I19" s="111">
        <v>0</v>
      </c>
    </row>
    <row r="20" spans="1:9" ht="12.75" hidden="1" customHeight="1" outlineLevel="1" x14ac:dyDescent="0.25">
      <c r="A20" s="90">
        <v>1963</v>
      </c>
      <c r="B20" s="111">
        <v>56500</v>
      </c>
      <c r="C20" s="111">
        <v>18100</v>
      </c>
      <c r="D20" s="111">
        <v>36700</v>
      </c>
      <c r="E20" s="111">
        <v>553</v>
      </c>
      <c r="F20" s="111" t="s">
        <v>257</v>
      </c>
      <c r="G20" s="111">
        <v>540</v>
      </c>
      <c r="H20" s="111" t="s">
        <v>257</v>
      </c>
      <c r="I20" s="111">
        <v>0</v>
      </c>
    </row>
    <row r="21" spans="1:9" ht="12.75" hidden="1" customHeight="1" outlineLevel="1" x14ac:dyDescent="0.25">
      <c r="A21" s="90">
        <v>1964</v>
      </c>
      <c r="B21" s="111">
        <v>53781</v>
      </c>
      <c r="C21" s="111">
        <v>18812</v>
      </c>
      <c r="D21" s="111">
        <v>33268</v>
      </c>
      <c r="E21" s="111">
        <v>226</v>
      </c>
      <c r="F21" s="111">
        <v>104</v>
      </c>
      <c r="G21" s="111">
        <v>362</v>
      </c>
      <c r="H21" s="111">
        <v>634</v>
      </c>
      <c r="I21" s="111">
        <v>0</v>
      </c>
    </row>
    <row r="22" spans="1:9" ht="12.75" customHeight="1" collapsed="1" x14ac:dyDescent="0.25">
      <c r="A22" s="90">
        <v>1965</v>
      </c>
      <c r="B22" s="111">
        <v>56827</v>
      </c>
      <c r="C22" s="111">
        <v>17859</v>
      </c>
      <c r="D22" s="111">
        <v>37134</v>
      </c>
      <c r="E22" s="111">
        <v>204</v>
      </c>
      <c r="F22" s="111">
        <v>123</v>
      </c>
      <c r="G22" s="111">
        <v>384</v>
      </c>
      <c r="H22" s="111">
        <v>637</v>
      </c>
      <c r="I22" s="111">
        <v>0</v>
      </c>
    </row>
    <row r="23" spans="1:9" ht="12.75" hidden="1" customHeight="1" outlineLevel="1" x14ac:dyDescent="0.25">
      <c r="A23" s="90">
        <v>1966</v>
      </c>
      <c r="B23" s="111">
        <v>57580</v>
      </c>
      <c r="C23" s="111">
        <v>18153</v>
      </c>
      <c r="D23" s="111">
        <v>38077</v>
      </c>
      <c r="E23" s="111">
        <v>180</v>
      </c>
      <c r="F23" s="111">
        <v>229</v>
      </c>
      <c r="G23" s="111">
        <v>383</v>
      </c>
      <c r="H23" s="111" t="s">
        <v>257</v>
      </c>
      <c r="I23" s="111">
        <v>0</v>
      </c>
    </row>
    <row r="24" spans="1:9" ht="12.75" hidden="1" customHeight="1" outlineLevel="1" x14ac:dyDescent="0.25">
      <c r="A24" s="90">
        <v>1967</v>
      </c>
      <c r="B24" s="111">
        <v>61640</v>
      </c>
      <c r="C24" s="111">
        <v>15649</v>
      </c>
      <c r="D24" s="111">
        <v>43941</v>
      </c>
      <c r="E24" s="111">
        <v>132</v>
      </c>
      <c r="F24" s="111">
        <v>178</v>
      </c>
      <c r="G24" s="111">
        <v>381</v>
      </c>
      <c r="H24" s="111">
        <v>226</v>
      </c>
      <c r="I24" s="111">
        <v>0</v>
      </c>
    </row>
    <row r="25" spans="1:9" ht="12.75" hidden="1" customHeight="1" outlineLevel="1" x14ac:dyDescent="0.25">
      <c r="A25" s="90">
        <v>1968</v>
      </c>
      <c r="B25" s="111">
        <v>61733</v>
      </c>
      <c r="C25" s="111">
        <v>16722</v>
      </c>
      <c r="D25" s="111">
        <v>45011</v>
      </c>
      <c r="E25" s="111">
        <v>1753</v>
      </c>
      <c r="F25" s="111" t="s">
        <v>257</v>
      </c>
      <c r="G25" s="111">
        <v>400</v>
      </c>
      <c r="H25" s="111">
        <v>249</v>
      </c>
      <c r="I25" s="111">
        <v>0</v>
      </c>
    </row>
    <row r="26" spans="1:9" ht="12.75" hidden="1" customHeight="1" outlineLevel="1" x14ac:dyDescent="0.25">
      <c r="A26" s="90">
        <v>1969</v>
      </c>
      <c r="B26" s="111">
        <v>60753</v>
      </c>
      <c r="C26" s="111">
        <v>14114</v>
      </c>
      <c r="D26" s="111">
        <v>46639</v>
      </c>
      <c r="E26" s="111">
        <v>256</v>
      </c>
      <c r="F26" s="111">
        <v>145</v>
      </c>
      <c r="G26" s="111">
        <v>312</v>
      </c>
      <c r="H26" s="111">
        <v>156</v>
      </c>
      <c r="I26" s="111">
        <v>0</v>
      </c>
    </row>
    <row r="27" spans="1:9" ht="12.75" customHeight="1" collapsed="1" x14ac:dyDescent="0.25">
      <c r="A27" s="90">
        <v>1970</v>
      </c>
      <c r="B27" s="111">
        <v>61257</v>
      </c>
      <c r="C27" s="111">
        <v>14321</v>
      </c>
      <c r="D27" s="111">
        <v>46936</v>
      </c>
      <c r="E27" s="111">
        <v>237</v>
      </c>
      <c r="F27" s="111">
        <v>150</v>
      </c>
      <c r="G27" s="111">
        <v>207</v>
      </c>
      <c r="H27" s="111">
        <v>211</v>
      </c>
      <c r="I27" s="111">
        <v>0</v>
      </c>
    </row>
    <row r="28" spans="1:9" ht="12.75" hidden="1" customHeight="1" outlineLevel="1" x14ac:dyDescent="0.25">
      <c r="A28" s="90">
        <v>1971</v>
      </c>
      <c r="B28" s="111">
        <v>56999</v>
      </c>
      <c r="C28" s="111">
        <v>13610</v>
      </c>
      <c r="D28" s="111">
        <v>43389</v>
      </c>
      <c r="E28" s="111">
        <v>180</v>
      </c>
      <c r="F28" s="111">
        <v>148</v>
      </c>
      <c r="G28" s="111">
        <v>230</v>
      </c>
      <c r="H28" s="111">
        <v>238</v>
      </c>
      <c r="I28" s="111">
        <v>0</v>
      </c>
    </row>
    <row r="29" spans="1:9" ht="12.75" hidden="1" customHeight="1" outlineLevel="1" x14ac:dyDescent="0.25">
      <c r="A29" s="90">
        <v>1972</v>
      </c>
      <c r="B29" s="111">
        <v>57311</v>
      </c>
      <c r="C29" s="111">
        <v>24962</v>
      </c>
      <c r="D29" s="111">
        <v>43177</v>
      </c>
      <c r="E29" s="111">
        <v>64</v>
      </c>
      <c r="F29" s="111">
        <v>145</v>
      </c>
      <c r="G29" s="111">
        <v>159</v>
      </c>
      <c r="H29" s="111">
        <v>255</v>
      </c>
      <c r="I29" s="111">
        <v>0</v>
      </c>
    </row>
    <row r="30" spans="1:9" ht="12.75" hidden="1" customHeight="1" outlineLevel="1" x14ac:dyDescent="0.25">
      <c r="A30" s="90">
        <v>1973</v>
      </c>
      <c r="B30" s="111">
        <v>55346</v>
      </c>
      <c r="C30" s="111">
        <v>20883</v>
      </c>
      <c r="D30" s="111">
        <v>43024</v>
      </c>
      <c r="E30" s="111">
        <v>40</v>
      </c>
      <c r="F30" s="111">
        <v>120</v>
      </c>
      <c r="G30" s="111">
        <v>157</v>
      </c>
      <c r="H30" s="111">
        <v>211</v>
      </c>
      <c r="I30" s="111">
        <v>0</v>
      </c>
    </row>
    <row r="31" spans="1:9" ht="12.75" hidden="1" customHeight="1" outlineLevel="1" x14ac:dyDescent="0.25">
      <c r="A31" s="90">
        <v>1974</v>
      </c>
      <c r="B31" s="111">
        <v>58376</v>
      </c>
      <c r="C31" s="111">
        <v>12129</v>
      </c>
      <c r="D31" s="111">
        <v>44497</v>
      </c>
      <c r="E31" s="111">
        <v>15</v>
      </c>
      <c r="F31" s="111">
        <v>2438</v>
      </c>
      <c r="G31" s="111">
        <v>153</v>
      </c>
      <c r="H31" s="111">
        <v>268</v>
      </c>
      <c r="I31" s="111">
        <v>0</v>
      </c>
    </row>
    <row r="32" spans="1:9" ht="12.75" customHeight="1" collapsed="1" x14ac:dyDescent="0.25">
      <c r="A32" s="90">
        <v>1975</v>
      </c>
      <c r="B32" s="111">
        <v>62701</v>
      </c>
      <c r="C32" s="111">
        <v>12294</v>
      </c>
      <c r="D32" s="111">
        <v>46237</v>
      </c>
      <c r="E32" s="111">
        <v>10</v>
      </c>
      <c r="F32" s="111">
        <v>3626</v>
      </c>
      <c r="G32" s="111">
        <v>160</v>
      </c>
      <c r="H32" s="111">
        <v>474</v>
      </c>
      <c r="I32" s="111">
        <v>0</v>
      </c>
    </row>
    <row r="33" spans="1:9" ht="12.75" hidden="1" customHeight="1" outlineLevel="1" x14ac:dyDescent="0.25">
      <c r="A33" s="90">
        <v>1976</v>
      </c>
      <c r="B33" s="111">
        <v>66735</v>
      </c>
      <c r="C33" s="111">
        <v>12166</v>
      </c>
      <c r="D33" s="111">
        <v>45421</v>
      </c>
      <c r="E33" s="111">
        <v>5</v>
      </c>
      <c r="F33" s="111">
        <v>8615</v>
      </c>
      <c r="G33" s="111">
        <v>115</v>
      </c>
      <c r="H33" s="111">
        <v>475</v>
      </c>
      <c r="I33" s="111">
        <v>0</v>
      </c>
    </row>
    <row r="34" spans="1:9" ht="12.75" hidden="1" customHeight="1" outlineLevel="1" x14ac:dyDescent="0.25">
      <c r="A34" s="90">
        <v>1977</v>
      </c>
      <c r="B34" s="111">
        <v>71290</v>
      </c>
      <c r="C34" s="111">
        <v>11428</v>
      </c>
      <c r="D34" s="111">
        <v>48489</v>
      </c>
      <c r="E34" s="111">
        <v>0</v>
      </c>
      <c r="F34" s="111">
        <v>10595</v>
      </c>
      <c r="G34" s="111">
        <v>102</v>
      </c>
      <c r="H34" s="111">
        <v>470</v>
      </c>
      <c r="I34" s="111">
        <v>0</v>
      </c>
    </row>
    <row r="35" spans="1:9" ht="12.75" hidden="1" customHeight="1" outlineLevel="1" x14ac:dyDescent="0.25">
      <c r="A35" s="90">
        <v>1978</v>
      </c>
      <c r="B35" s="111">
        <v>74187</v>
      </c>
      <c r="C35" s="111">
        <v>10924</v>
      </c>
      <c r="D35" s="111">
        <v>44649</v>
      </c>
      <c r="E35" s="111">
        <v>0</v>
      </c>
      <c r="F35" s="111">
        <v>11499</v>
      </c>
      <c r="G35" s="111">
        <v>115</v>
      </c>
      <c r="H35" s="111">
        <v>488</v>
      </c>
      <c r="I35" s="111">
        <v>0</v>
      </c>
    </row>
    <row r="36" spans="1:9" ht="12.75" hidden="1" customHeight="1" outlineLevel="1" x14ac:dyDescent="0.25">
      <c r="A36" s="90">
        <v>1979</v>
      </c>
      <c r="B36" s="111">
        <v>82745</v>
      </c>
      <c r="C36" s="111">
        <v>10738</v>
      </c>
      <c r="D36" s="111">
        <v>49556</v>
      </c>
      <c r="E36" s="111">
        <v>0</v>
      </c>
      <c r="F36" s="111">
        <v>10960</v>
      </c>
      <c r="G36" s="111">
        <v>103</v>
      </c>
      <c r="H36" s="111">
        <v>540</v>
      </c>
      <c r="I36" s="111">
        <v>0</v>
      </c>
    </row>
    <row r="37" spans="1:9" ht="12.75" customHeight="1" collapsed="1" x14ac:dyDescent="0.25">
      <c r="A37" s="90">
        <v>1980</v>
      </c>
      <c r="B37" s="111">
        <v>90275</v>
      </c>
      <c r="C37" s="111">
        <v>10550</v>
      </c>
      <c r="D37" s="111">
        <v>54981</v>
      </c>
      <c r="E37" s="111">
        <v>0</v>
      </c>
      <c r="F37" s="111">
        <v>13014</v>
      </c>
      <c r="G37" s="111">
        <v>98</v>
      </c>
      <c r="H37" s="111">
        <v>549</v>
      </c>
      <c r="I37" s="111">
        <v>0</v>
      </c>
    </row>
    <row r="38" spans="1:9" ht="12.75" hidden="1" customHeight="1" outlineLevel="1" x14ac:dyDescent="0.25">
      <c r="A38" s="90">
        <v>1981</v>
      </c>
      <c r="B38" s="111">
        <v>92802</v>
      </c>
      <c r="C38" s="111">
        <v>10806</v>
      </c>
      <c r="D38" s="111">
        <v>57825</v>
      </c>
      <c r="E38" s="111">
        <v>0</v>
      </c>
      <c r="F38" s="111">
        <v>12177</v>
      </c>
      <c r="G38" s="111">
        <v>106</v>
      </c>
      <c r="H38" s="111">
        <v>592</v>
      </c>
      <c r="I38" s="111">
        <v>0</v>
      </c>
    </row>
    <row r="39" spans="1:9" ht="12.75" hidden="1" customHeight="1" outlineLevel="1" x14ac:dyDescent="0.25">
      <c r="A39" s="90">
        <v>1982</v>
      </c>
      <c r="B39" s="111">
        <v>98405</v>
      </c>
      <c r="C39" s="111">
        <v>10966</v>
      </c>
      <c r="D39" s="111">
        <v>61188</v>
      </c>
      <c r="E39" s="111">
        <v>0</v>
      </c>
      <c r="F39" s="111">
        <v>13317</v>
      </c>
      <c r="G39" s="111">
        <v>107</v>
      </c>
      <c r="H39" s="111">
        <v>592</v>
      </c>
      <c r="I39" s="111">
        <v>0</v>
      </c>
    </row>
    <row r="40" spans="1:9" ht="12.75" hidden="1" customHeight="1" outlineLevel="1" x14ac:dyDescent="0.25">
      <c r="A40" s="90">
        <v>1983</v>
      </c>
      <c r="B40" s="111">
        <v>105580</v>
      </c>
      <c r="C40" s="111">
        <v>11433</v>
      </c>
      <c r="D40" s="111">
        <v>63199</v>
      </c>
      <c r="E40" s="111">
        <v>0</v>
      </c>
      <c r="F40" s="111">
        <v>14943</v>
      </c>
      <c r="G40" s="111">
        <v>83</v>
      </c>
      <c r="H40" s="111">
        <v>546</v>
      </c>
      <c r="I40" s="111">
        <v>0</v>
      </c>
    </row>
    <row r="41" spans="1:9" ht="12.75" hidden="1" customHeight="1" outlineLevel="1" x14ac:dyDescent="0.25">
      <c r="A41" s="90">
        <v>1984</v>
      </c>
      <c r="B41" s="111">
        <v>119158</v>
      </c>
      <c r="C41" s="111">
        <v>12204</v>
      </c>
      <c r="D41" s="111">
        <v>70126</v>
      </c>
      <c r="E41" s="111">
        <v>0</v>
      </c>
      <c r="F41" s="111">
        <v>15779</v>
      </c>
      <c r="G41" s="111">
        <v>85</v>
      </c>
      <c r="H41" s="111">
        <v>535</v>
      </c>
      <c r="I41" s="111">
        <v>0</v>
      </c>
    </row>
    <row r="42" spans="1:9" ht="12.75" customHeight="1" collapsed="1" x14ac:dyDescent="0.25">
      <c r="A42" s="90">
        <v>1985</v>
      </c>
      <c r="B42" s="111">
        <v>128140</v>
      </c>
      <c r="C42" s="111">
        <v>14149</v>
      </c>
      <c r="D42" s="111">
        <v>72991</v>
      </c>
      <c r="E42" s="111">
        <v>0</v>
      </c>
      <c r="F42" s="111">
        <v>17885</v>
      </c>
      <c r="G42" s="111">
        <v>82</v>
      </c>
      <c r="H42" s="111">
        <v>560</v>
      </c>
      <c r="I42" s="111">
        <v>0</v>
      </c>
    </row>
    <row r="43" spans="1:9" ht="12.75" hidden="1" customHeight="1" outlineLevel="1" x14ac:dyDescent="0.25">
      <c r="A43" s="90">
        <v>1986</v>
      </c>
      <c r="B43" s="111">
        <v>133388</v>
      </c>
      <c r="C43" s="111">
        <v>14716</v>
      </c>
      <c r="D43" s="111">
        <v>79815</v>
      </c>
      <c r="E43" s="111">
        <v>0</v>
      </c>
      <c r="F43" s="111">
        <v>14499</v>
      </c>
      <c r="G43" s="111">
        <v>85</v>
      </c>
      <c r="H43" s="111">
        <v>561</v>
      </c>
      <c r="I43" s="111">
        <v>0</v>
      </c>
    </row>
    <row r="44" spans="1:9" ht="12.75" hidden="1" customHeight="1" outlineLevel="1" x14ac:dyDescent="0.25">
      <c r="A44" s="90">
        <v>1987</v>
      </c>
      <c r="B44" s="111">
        <v>133827</v>
      </c>
      <c r="C44" s="111">
        <v>14241</v>
      </c>
      <c r="D44" s="111">
        <v>80729</v>
      </c>
      <c r="E44" s="111">
        <v>0</v>
      </c>
      <c r="F44" s="111">
        <v>15734</v>
      </c>
      <c r="G44" s="111">
        <v>87</v>
      </c>
      <c r="H44" s="111">
        <v>533</v>
      </c>
      <c r="I44" s="111">
        <v>0</v>
      </c>
    </row>
    <row r="45" spans="1:9" ht="12.75" hidden="1" customHeight="1" outlineLevel="1" x14ac:dyDescent="0.25">
      <c r="A45" s="90">
        <v>1988</v>
      </c>
      <c r="B45" s="111">
        <v>129684</v>
      </c>
      <c r="C45" s="111">
        <v>13994</v>
      </c>
      <c r="D45" s="111">
        <v>78987</v>
      </c>
      <c r="E45" s="111">
        <v>0</v>
      </c>
      <c r="F45" s="111">
        <v>14765</v>
      </c>
      <c r="G45" s="111">
        <v>63</v>
      </c>
      <c r="H45" s="111">
        <v>723</v>
      </c>
      <c r="I45" s="111">
        <v>0</v>
      </c>
    </row>
    <row r="46" spans="1:9" ht="12.75" hidden="1" customHeight="1" outlineLevel="1" x14ac:dyDescent="0.25">
      <c r="A46" s="90">
        <v>1989</v>
      </c>
      <c r="B46" s="111">
        <v>133670</v>
      </c>
      <c r="C46" s="111">
        <v>12751</v>
      </c>
      <c r="D46" s="111">
        <v>81574</v>
      </c>
      <c r="E46" s="111">
        <v>0</v>
      </c>
      <c r="F46" s="111">
        <v>14474</v>
      </c>
      <c r="G46" s="111">
        <v>71</v>
      </c>
      <c r="H46" s="111">
        <v>829</v>
      </c>
      <c r="I46" s="111">
        <v>0</v>
      </c>
    </row>
    <row r="47" spans="1:9" ht="12.75" customHeight="1" collapsed="1" x14ac:dyDescent="0.25">
      <c r="A47" s="90">
        <v>1990</v>
      </c>
      <c r="B47" s="111">
        <v>131578</v>
      </c>
      <c r="C47" s="111">
        <v>12186</v>
      </c>
      <c r="D47" s="111">
        <v>78144</v>
      </c>
      <c r="E47" s="111">
        <v>0</v>
      </c>
      <c r="F47" s="111">
        <v>16435</v>
      </c>
      <c r="G47" s="111">
        <v>53</v>
      </c>
      <c r="H47" s="111">
        <v>815</v>
      </c>
      <c r="I47" s="111">
        <v>0</v>
      </c>
    </row>
    <row r="48" spans="1:9" ht="12.75" hidden="1" customHeight="1" outlineLevel="1" x14ac:dyDescent="0.25">
      <c r="A48" s="90">
        <v>1991</v>
      </c>
      <c r="B48" s="111">
        <v>131464</v>
      </c>
      <c r="C48" s="111">
        <v>12655</v>
      </c>
      <c r="D48" s="111">
        <v>81612</v>
      </c>
      <c r="E48" s="111">
        <v>0</v>
      </c>
      <c r="F48" s="111">
        <v>12524</v>
      </c>
      <c r="G48" s="111">
        <v>61</v>
      </c>
      <c r="H48" s="111">
        <v>772</v>
      </c>
      <c r="I48" s="111">
        <v>0</v>
      </c>
    </row>
    <row r="49" spans="1:9" ht="12.75" hidden="1" customHeight="1" outlineLevel="1" x14ac:dyDescent="0.25">
      <c r="A49" s="90">
        <v>1992</v>
      </c>
      <c r="B49" s="111">
        <v>128713</v>
      </c>
      <c r="C49" s="111">
        <v>12006</v>
      </c>
      <c r="D49" s="111">
        <v>75640</v>
      </c>
      <c r="E49" s="111">
        <v>0</v>
      </c>
      <c r="F49" s="111">
        <v>16255</v>
      </c>
      <c r="G49" s="111">
        <v>45</v>
      </c>
      <c r="H49" s="111">
        <v>743</v>
      </c>
      <c r="I49" s="111">
        <v>0</v>
      </c>
    </row>
    <row r="50" spans="1:9" ht="12.75" hidden="1" customHeight="1" outlineLevel="1" x14ac:dyDescent="0.25">
      <c r="A50" s="90">
        <v>1993</v>
      </c>
      <c r="B50" s="111">
        <v>124941</v>
      </c>
      <c r="C50" s="111">
        <v>11919</v>
      </c>
      <c r="D50" s="111">
        <v>76480</v>
      </c>
      <c r="E50" s="111">
        <v>0</v>
      </c>
      <c r="F50" s="111">
        <v>14616</v>
      </c>
      <c r="G50" s="111">
        <v>43</v>
      </c>
      <c r="H50" s="111">
        <v>872</v>
      </c>
      <c r="I50" s="111">
        <v>0</v>
      </c>
    </row>
    <row r="51" spans="1:9" ht="12.75" hidden="1" customHeight="1" outlineLevel="1" x14ac:dyDescent="0.25">
      <c r="A51" s="90">
        <v>1994</v>
      </c>
      <c r="B51" s="111">
        <v>126091</v>
      </c>
      <c r="C51" s="111">
        <v>10730</v>
      </c>
      <c r="D51" s="111">
        <v>70222</v>
      </c>
      <c r="E51" s="111">
        <v>0</v>
      </c>
      <c r="F51" s="111">
        <v>22426</v>
      </c>
      <c r="G51" s="111">
        <v>33</v>
      </c>
      <c r="H51" s="111">
        <v>1211</v>
      </c>
      <c r="I51" s="111">
        <v>0</v>
      </c>
    </row>
    <row r="52" spans="1:9" ht="12.75" customHeight="1" collapsed="1" x14ac:dyDescent="0.25">
      <c r="A52" s="90">
        <v>1995</v>
      </c>
      <c r="B52" s="111">
        <v>127286</v>
      </c>
      <c r="C52" s="111">
        <v>10647</v>
      </c>
      <c r="D52" s="111">
        <v>63804</v>
      </c>
      <c r="E52" s="111">
        <v>0</v>
      </c>
      <c r="F52" s="111">
        <v>26548</v>
      </c>
      <c r="G52" s="111">
        <v>36</v>
      </c>
      <c r="H52" s="111">
        <v>1219</v>
      </c>
      <c r="I52" s="111">
        <v>0</v>
      </c>
    </row>
    <row r="53" spans="1:9" ht="12.75" hidden="1" customHeight="1" outlineLevel="1" x14ac:dyDescent="0.25">
      <c r="A53" s="90">
        <v>1996</v>
      </c>
      <c r="B53" s="111">
        <v>129857</v>
      </c>
      <c r="C53" s="111">
        <v>10596</v>
      </c>
      <c r="D53" s="111">
        <v>62734</v>
      </c>
      <c r="E53" s="111">
        <v>0</v>
      </c>
      <c r="F53" s="111">
        <v>28705</v>
      </c>
      <c r="G53" s="111">
        <v>33</v>
      </c>
      <c r="H53" s="111">
        <v>831</v>
      </c>
      <c r="I53" s="111">
        <v>0</v>
      </c>
    </row>
    <row r="54" spans="1:9" ht="12.75" hidden="1" customHeight="1" outlineLevel="1" x14ac:dyDescent="0.25">
      <c r="A54" s="90">
        <v>1997</v>
      </c>
      <c r="B54" s="111">
        <v>130330</v>
      </c>
      <c r="C54" s="111">
        <v>10141</v>
      </c>
      <c r="D54" s="111">
        <v>58072</v>
      </c>
      <c r="E54" s="111">
        <v>0</v>
      </c>
      <c r="F54" s="111">
        <v>19431</v>
      </c>
      <c r="G54" s="111">
        <v>0</v>
      </c>
      <c r="H54" s="111">
        <v>825</v>
      </c>
      <c r="I54" s="111">
        <v>0</v>
      </c>
    </row>
    <row r="55" spans="1:9" ht="12.75" hidden="1" customHeight="1" outlineLevel="1" x14ac:dyDescent="0.25">
      <c r="A55" s="90">
        <v>1998</v>
      </c>
      <c r="B55" s="111">
        <v>132916</v>
      </c>
      <c r="C55" s="111">
        <v>9818</v>
      </c>
      <c r="D55" s="111">
        <v>59739</v>
      </c>
      <c r="E55" s="111">
        <v>0</v>
      </c>
      <c r="F55" s="111">
        <v>25957</v>
      </c>
      <c r="G55" s="111">
        <v>0</v>
      </c>
      <c r="H55" s="111">
        <v>1270</v>
      </c>
      <c r="I55" s="111">
        <v>0</v>
      </c>
    </row>
    <row r="56" spans="1:9" ht="12.75" hidden="1" customHeight="1" outlineLevel="1" x14ac:dyDescent="0.25">
      <c r="A56" s="90">
        <v>1999</v>
      </c>
      <c r="B56" s="111">
        <v>127486</v>
      </c>
      <c r="C56" s="111">
        <v>9322</v>
      </c>
      <c r="D56" s="111">
        <v>53312</v>
      </c>
      <c r="E56" s="111">
        <v>0</v>
      </c>
      <c r="F56" s="111">
        <v>28955</v>
      </c>
      <c r="G56" s="111">
        <v>0</v>
      </c>
      <c r="H56" s="111">
        <v>1068</v>
      </c>
      <c r="I56" s="111">
        <v>0</v>
      </c>
    </row>
    <row r="57" spans="1:9" ht="12.75" customHeight="1" collapsed="1" x14ac:dyDescent="0.25">
      <c r="A57" s="90">
        <v>2000</v>
      </c>
      <c r="B57" s="111">
        <v>129682.96</v>
      </c>
      <c r="C57" s="111">
        <v>8172</v>
      </c>
      <c r="D57" s="111">
        <v>50288.98</v>
      </c>
      <c r="E57" s="111">
        <v>0</v>
      </c>
      <c r="F57" s="111">
        <v>31478.63</v>
      </c>
      <c r="G57" s="111">
        <v>0</v>
      </c>
      <c r="H57" s="111">
        <v>1331.95</v>
      </c>
      <c r="I57" s="111">
        <v>0</v>
      </c>
    </row>
    <row r="58" spans="1:9" ht="12.75" customHeight="1" x14ac:dyDescent="0.25">
      <c r="A58" s="90">
        <v>2001</v>
      </c>
      <c r="B58" s="111">
        <v>135297</v>
      </c>
      <c r="C58" s="111">
        <v>8132</v>
      </c>
      <c r="D58" s="111">
        <v>51272</v>
      </c>
      <c r="E58" s="111">
        <v>0</v>
      </c>
      <c r="F58" s="111">
        <v>28710</v>
      </c>
      <c r="G58" s="111">
        <v>0</v>
      </c>
      <c r="H58" s="111">
        <v>1621</v>
      </c>
      <c r="I58" s="111">
        <v>0</v>
      </c>
    </row>
    <row r="59" spans="1:9" ht="12.75" customHeight="1" x14ac:dyDescent="0.25">
      <c r="A59" s="90">
        <v>2002</v>
      </c>
      <c r="B59" s="111">
        <v>132658.91</v>
      </c>
      <c r="C59" s="111">
        <v>8375.49</v>
      </c>
      <c r="D59" s="111">
        <v>52134.6</v>
      </c>
      <c r="E59" s="111">
        <v>0</v>
      </c>
      <c r="F59" s="111">
        <v>24108.85</v>
      </c>
      <c r="G59" s="111">
        <v>0</v>
      </c>
      <c r="H59" s="111">
        <v>1750.69</v>
      </c>
      <c r="I59" s="111">
        <v>0</v>
      </c>
    </row>
    <row r="60" spans="1:9" ht="12.75" customHeight="1" x14ac:dyDescent="0.25">
      <c r="A60" s="90">
        <v>2003</v>
      </c>
      <c r="B60" s="111">
        <v>134990</v>
      </c>
      <c r="C60" s="111">
        <v>9679</v>
      </c>
      <c r="D60" s="111">
        <v>65310</v>
      </c>
      <c r="E60" s="111">
        <v>0</v>
      </c>
      <c r="F60" s="111">
        <v>11678</v>
      </c>
      <c r="G60" s="111">
        <v>0</v>
      </c>
      <c r="H60" s="111">
        <v>1768</v>
      </c>
      <c r="I60" s="111">
        <v>0</v>
      </c>
    </row>
    <row r="61" spans="1:9" ht="12.75" customHeight="1" x14ac:dyDescent="0.25">
      <c r="A61" s="90">
        <v>2004</v>
      </c>
      <c r="B61" s="111">
        <v>137260</v>
      </c>
      <c r="C61" s="111">
        <v>10274</v>
      </c>
      <c r="D61" s="111">
        <v>64604</v>
      </c>
      <c r="E61" s="111">
        <v>0</v>
      </c>
      <c r="F61" s="111">
        <v>10452</v>
      </c>
      <c r="G61" s="111">
        <v>0</v>
      </c>
      <c r="H61" s="111">
        <v>1539</v>
      </c>
      <c r="I61" s="111">
        <v>0</v>
      </c>
    </row>
    <row r="62" spans="1:9" ht="12.75" customHeight="1" x14ac:dyDescent="0.25">
      <c r="A62" s="90">
        <v>2005</v>
      </c>
      <c r="B62" s="111">
        <v>134713</v>
      </c>
      <c r="C62" s="111">
        <v>9710</v>
      </c>
      <c r="D62" s="111">
        <v>57216</v>
      </c>
      <c r="E62" s="111">
        <v>0</v>
      </c>
      <c r="F62" s="111">
        <v>13452</v>
      </c>
      <c r="G62" s="111">
        <v>0</v>
      </c>
      <c r="H62" s="111">
        <v>1965</v>
      </c>
      <c r="I62" s="111">
        <v>0</v>
      </c>
    </row>
    <row r="63" spans="1:9" ht="12.75" customHeight="1" x14ac:dyDescent="0.25">
      <c r="A63" s="91">
        <v>2006</v>
      </c>
      <c r="B63" s="111">
        <v>132250</v>
      </c>
      <c r="C63" s="111">
        <v>9046</v>
      </c>
      <c r="D63" s="111">
        <v>52703</v>
      </c>
      <c r="E63" s="111">
        <v>0</v>
      </c>
      <c r="F63" s="111">
        <v>17591</v>
      </c>
      <c r="G63" s="111">
        <v>0</v>
      </c>
      <c r="H63" s="111">
        <v>1982</v>
      </c>
      <c r="I63" s="111">
        <v>0</v>
      </c>
    </row>
    <row r="64" spans="1:9" ht="12.75" customHeight="1" x14ac:dyDescent="0.25">
      <c r="A64" s="91">
        <v>2007</v>
      </c>
      <c r="B64" s="111">
        <v>131374</v>
      </c>
      <c r="C64" s="111">
        <v>9278</v>
      </c>
      <c r="D64" s="111">
        <v>50313</v>
      </c>
      <c r="E64" s="111">
        <v>0</v>
      </c>
      <c r="F64" s="111">
        <v>16565</v>
      </c>
      <c r="G64" s="111">
        <v>0</v>
      </c>
      <c r="H64" s="111">
        <v>4054</v>
      </c>
      <c r="I64" s="111">
        <v>0</v>
      </c>
    </row>
    <row r="65" spans="1:9" ht="12.75" customHeight="1" x14ac:dyDescent="0.25">
      <c r="A65" s="91">
        <v>2008</v>
      </c>
      <c r="B65" s="111">
        <v>134011</v>
      </c>
      <c r="C65" s="111">
        <v>10073</v>
      </c>
      <c r="D65" s="111">
        <v>54250</v>
      </c>
      <c r="E65" s="111">
        <v>0</v>
      </c>
      <c r="F65" s="111">
        <v>15815</v>
      </c>
      <c r="G65" s="111">
        <v>2288</v>
      </c>
      <c r="H65" s="111">
        <v>5613</v>
      </c>
      <c r="I65" s="111">
        <v>0</v>
      </c>
    </row>
    <row r="66" spans="1:9" ht="12.75" customHeight="1" x14ac:dyDescent="0.25">
      <c r="A66" s="91">
        <v>2009</v>
      </c>
      <c r="B66" s="111">
        <v>133083</v>
      </c>
      <c r="C66" s="111">
        <v>10348</v>
      </c>
      <c r="D66" s="111">
        <v>55660</v>
      </c>
      <c r="E66" s="111">
        <v>0</v>
      </c>
      <c r="F66" s="111">
        <v>11903</v>
      </c>
      <c r="G66" s="111">
        <v>1554</v>
      </c>
      <c r="H66" s="111">
        <v>6263</v>
      </c>
      <c r="I66" s="111">
        <v>1195</v>
      </c>
    </row>
    <row r="67" spans="1:9" ht="12.75" customHeight="1" x14ac:dyDescent="0.25">
      <c r="A67" s="91">
        <v>2010</v>
      </c>
      <c r="B67" s="111">
        <v>134928</v>
      </c>
      <c r="C67" s="111">
        <v>10445</v>
      </c>
      <c r="D67" s="111">
        <v>61594</v>
      </c>
      <c r="E67" s="111">
        <v>0</v>
      </c>
      <c r="F67" s="111">
        <v>13953</v>
      </c>
      <c r="G67" s="111">
        <v>1256</v>
      </c>
      <c r="H67" s="111">
        <v>6493</v>
      </c>
      <c r="I67" s="111">
        <v>2431</v>
      </c>
    </row>
    <row r="68" spans="1:9" ht="12.75" customHeight="1" x14ac:dyDescent="0.25">
      <c r="A68" s="91">
        <v>2011</v>
      </c>
      <c r="B68" s="111">
        <v>140028</v>
      </c>
      <c r="C68" s="111">
        <v>9531</v>
      </c>
      <c r="D68" s="111">
        <v>60248</v>
      </c>
      <c r="E68" s="111">
        <v>0</v>
      </c>
      <c r="F68" s="111">
        <v>16257</v>
      </c>
      <c r="G68" s="111">
        <v>593</v>
      </c>
      <c r="H68" s="111">
        <v>6828</v>
      </c>
      <c r="I68" s="111">
        <v>5228</v>
      </c>
    </row>
    <row r="69" spans="1:9" ht="12.75" customHeight="1" x14ac:dyDescent="0.25">
      <c r="A69" s="91">
        <v>2012</v>
      </c>
      <c r="B69" s="111">
        <v>138316</v>
      </c>
      <c r="C69" s="111">
        <v>9539</v>
      </c>
      <c r="D69" s="111">
        <v>56718</v>
      </c>
      <c r="E69" s="111">
        <v>0</v>
      </c>
      <c r="F69" s="111">
        <v>20411</v>
      </c>
      <c r="G69" s="111">
        <v>0</v>
      </c>
      <c r="H69" s="111">
        <v>5909</v>
      </c>
      <c r="I69" s="111">
        <v>8031</v>
      </c>
    </row>
    <row r="70" spans="1:9" ht="12.75" customHeight="1" x14ac:dyDescent="0.25">
      <c r="A70" s="91">
        <v>2013</v>
      </c>
      <c r="B70" s="111">
        <v>133726</v>
      </c>
      <c r="C70" s="111">
        <v>8340</v>
      </c>
      <c r="D70" s="111">
        <v>25209</v>
      </c>
      <c r="E70" s="111">
        <v>0</v>
      </c>
      <c r="F70" s="111">
        <v>22170</v>
      </c>
      <c r="G70" s="111">
        <v>0</v>
      </c>
      <c r="H70" s="111">
        <v>8200</v>
      </c>
      <c r="I70" s="111">
        <v>13309</v>
      </c>
    </row>
    <row r="71" spans="1:9" ht="12.75" customHeight="1" x14ac:dyDescent="0.25">
      <c r="A71" s="91">
        <v>2014</v>
      </c>
      <c r="B71" s="111">
        <v>136714</v>
      </c>
      <c r="C71" s="111">
        <v>6784</v>
      </c>
      <c r="D71" s="111">
        <v>13447</v>
      </c>
      <c r="E71" s="111">
        <v>0</v>
      </c>
      <c r="F71" s="111">
        <v>28212</v>
      </c>
      <c r="G71" s="111">
        <v>0</v>
      </c>
      <c r="H71" s="111">
        <v>14087</v>
      </c>
      <c r="I71" s="111">
        <v>12610</v>
      </c>
    </row>
    <row r="72" spans="1:9" ht="12.75" customHeight="1" x14ac:dyDescent="0.25">
      <c r="A72" s="91">
        <v>2015</v>
      </c>
      <c r="B72" s="111">
        <v>133395</v>
      </c>
      <c r="C72" s="111">
        <v>5912</v>
      </c>
      <c r="D72" s="111">
        <v>17584</v>
      </c>
      <c r="E72" s="111">
        <v>0</v>
      </c>
      <c r="F72" s="111">
        <v>28661</v>
      </c>
      <c r="G72" s="111">
        <v>0</v>
      </c>
      <c r="H72" s="111">
        <v>16186</v>
      </c>
      <c r="I72" s="111">
        <v>12793</v>
      </c>
    </row>
    <row r="73" spans="1:9" ht="12.75" customHeight="1" x14ac:dyDescent="0.25">
      <c r="A73" s="91">
        <v>2016</v>
      </c>
      <c r="B73" s="111">
        <v>129461</v>
      </c>
      <c r="C73" s="111">
        <v>9349</v>
      </c>
      <c r="D73" s="111">
        <v>15073</v>
      </c>
      <c r="E73" s="111">
        <v>0</v>
      </c>
      <c r="F73" s="111">
        <v>31090</v>
      </c>
      <c r="G73" s="111">
        <v>1392</v>
      </c>
      <c r="H73" s="111">
        <v>15598</v>
      </c>
      <c r="I73" s="111">
        <v>14700</v>
      </c>
    </row>
    <row r="74" spans="1:9" ht="12.75" customHeight="1" x14ac:dyDescent="0.25">
      <c r="A74" s="91">
        <v>2017</v>
      </c>
      <c r="B74" s="111">
        <v>131719</v>
      </c>
      <c r="C74" s="111">
        <v>17217</v>
      </c>
      <c r="D74" s="111">
        <v>28662</v>
      </c>
      <c r="E74" s="111" t="s">
        <v>171</v>
      </c>
      <c r="F74" s="111">
        <v>5715</v>
      </c>
      <c r="G74" s="111">
        <v>13679</v>
      </c>
      <c r="H74" s="111">
        <v>19171</v>
      </c>
      <c r="I74" s="111">
        <v>19492</v>
      </c>
    </row>
    <row r="75" spans="1:9" ht="12.75" customHeight="1" x14ac:dyDescent="0.25">
      <c r="A75" s="91">
        <v>2018</v>
      </c>
      <c r="B75" s="111">
        <v>137935</v>
      </c>
      <c r="C75" s="111">
        <v>16959</v>
      </c>
      <c r="D75" s="111">
        <v>6637</v>
      </c>
      <c r="E75" s="111" t="s">
        <v>171</v>
      </c>
      <c r="F75" s="111">
        <v>3953</v>
      </c>
      <c r="G75" s="111">
        <v>30306</v>
      </c>
      <c r="H75" s="111">
        <v>18839</v>
      </c>
      <c r="I75" s="111">
        <v>14952</v>
      </c>
    </row>
    <row r="76" spans="1:9" ht="12.75" customHeight="1" x14ac:dyDescent="0.25">
      <c r="A76" s="91">
        <v>2019</v>
      </c>
      <c r="B76" s="111">
        <v>138338</v>
      </c>
      <c r="C76" s="111">
        <v>17998</v>
      </c>
      <c r="D76" s="111">
        <v>7653</v>
      </c>
      <c r="E76" s="111" t="s">
        <v>171</v>
      </c>
      <c r="F76" s="111">
        <v>2894</v>
      </c>
      <c r="G76" s="111">
        <v>33944</v>
      </c>
      <c r="H76" s="111">
        <v>18782</v>
      </c>
      <c r="I76" s="111">
        <v>11436</v>
      </c>
    </row>
    <row r="77" spans="1:9" ht="12.75" customHeight="1" thickBot="1" x14ac:dyDescent="0.3">
      <c r="A77" s="385">
        <v>2020</v>
      </c>
      <c r="B77" s="386">
        <v>131353.10999999999</v>
      </c>
      <c r="C77" s="386">
        <v>20796.25</v>
      </c>
      <c r="D77" s="386">
        <v>6509.78</v>
      </c>
      <c r="E77" s="386" t="s">
        <v>171</v>
      </c>
      <c r="F77" s="386">
        <v>4733.66</v>
      </c>
      <c r="G77" s="386">
        <v>33944.18</v>
      </c>
      <c r="H77" s="386">
        <v>15532.62</v>
      </c>
      <c r="I77" s="386">
        <v>18338.88</v>
      </c>
    </row>
    <row r="78" spans="1:9" ht="12.75" customHeight="1" x14ac:dyDescent="0.25">
      <c r="A78" s="202" t="s">
        <v>491</v>
      </c>
      <c r="B78" s="202"/>
      <c r="C78" s="202"/>
      <c r="D78" s="202"/>
      <c r="E78" s="202"/>
      <c r="F78" s="202"/>
      <c r="G78" s="202"/>
      <c r="H78" s="202"/>
      <c r="I78" s="202"/>
    </row>
    <row r="79" spans="1:9" ht="12.75" customHeight="1" x14ac:dyDescent="0.25">
      <c r="A79" s="156" t="s">
        <v>159</v>
      </c>
      <c r="B79" s="156"/>
      <c r="C79" s="156"/>
      <c r="D79" s="156"/>
      <c r="E79" s="156"/>
      <c r="F79" s="156"/>
      <c r="G79" s="156"/>
      <c r="H79" s="156"/>
      <c r="I79" s="156"/>
    </row>
    <row r="80" spans="1:9" s="92" customFormat="1" ht="26.25" customHeight="1" x14ac:dyDescent="0.25">
      <c r="A80" s="160" t="s">
        <v>331</v>
      </c>
      <c r="B80" s="160"/>
      <c r="C80" s="160"/>
      <c r="D80" s="160"/>
      <c r="E80" s="160"/>
      <c r="F80" s="160"/>
      <c r="G80" s="160"/>
      <c r="H80" s="160"/>
      <c r="I80" s="160"/>
    </row>
    <row r="81" spans="1:9" s="92" customFormat="1" ht="25.5" customHeight="1" x14ac:dyDescent="0.25">
      <c r="A81" s="160" t="s">
        <v>332</v>
      </c>
      <c r="B81" s="160"/>
      <c r="C81" s="160"/>
      <c r="D81" s="160"/>
      <c r="E81" s="160"/>
      <c r="F81" s="160"/>
      <c r="G81" s="160"/>
      <c r="H81" s="160"/>
      <c r="I81" s="160"/>
    </row>
  </sheetData>
  <mergeCells count="7">
    <mergeCell ref="A81:I81"/>
    <mergeCell ref="A1:I1"/>
    <mergeCell ref="H4:I4"/>
    <mergeCell ref="A79:I79"/>
    <mergeCell ref="A80:I80"/>
    <mergeCell ref="C5:I5"/>
    <mergeCell ref="A78:I78"/>
  </mergeCells>
  <pageMargins left="0.59055118110236227" right="0.59055118110236227" top="0.98425196850393704" bottom="0.98425196850393704" header="0.51181102362204722" footer="0.51181102362204722"/>
  <pageSetup paperSize="9" orientation="portrait" verticalDpi="4294967292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4"/>
  </sheetPr>
  <dimension ref="A1:K76"/>
  <sheetViews>
    <sheetView zoomScaleNormal="100" workbookViewId="0">
      <pane ySplit="6" topLeftCell="A43" activePane="bottomLeft" state="frozen"/>
      <selection activeCell="XDQ32" sqref="XDQ32"/>
      <selection pane="bottomLeft" activeCell="A2" sqref="A2"/>
    </sheetView>
  </sheetViews>
  <sheetFormatPr baseColWidth="10" defaultColWidth="10.33203125" defaultRowHeight="13.2" outlineLevelRow="1" x14ac:dyDescent="0.25"/>
  <cols>
    <col min="1" max="1" width="5" style="94" customWidth="1"/>
    <col min="2" max="2" width="5.44140625" style="94" bestFit="1" customWidth="1"/>
    <col min="3" max="3" width="7.6640625" style="94" bestFit="1" customWidth="1"/>
    <col min="4" max="4" width="10.109375" style="94" bestFit="1" customWidth="1"/>
    <col min="5" max="5" width="6.33203125" style="94" bestFit="1" customWidth="1"/>
    <col min="6" max="6" width="7.109375" style="94" bestFit="1" customWidth="1"/>
    <col min="7" max="9" width="7.44140625" style="94" bestFit="1" customWidth="1"/>
    <col min="10" max="10" width="7.33203125" style="94" bestFit="1" customWidth="1"/>
    <col min="11" max="11" width="12.33203125" style="94" bestFit="1" customWidth="1"/>
    <col min="12" max="16384" width="10.33203125" style="94"/>
  </cols>
  <sheetData>
    <row r="1" spans="1:11" ht="18" customHeight="1" x14ac:dyDescent="0.3">
      <c r="A1" s="173" t="s">
        <v>450</v>
      </c>
      <c r="B1" s="173"/>
      <c r="C1" s="173"/>
      <c r="D1" s="173"/>
      <c r="E1" s="173"/>
      <c r="F1" s="173"/>
      <c r="G1" s="173"/>
      <c r="H1" s="173"/>
      <c r="I1" s="174"/>
      <c r="J1" s="174"/>
      <c r="K1" s="174"/>
    </row>
    <row r="2" spans="1:11" ht="18" customHeight="1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18" customHeight="1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ht="13.8" thickBot="1" x14ac:dyDescent="0.3">
      <c r="A4" s="95"/>
      <c r="B4" s="95"/>
      <c r="C4" s="95"/>
      <c r="D4" s="95"/>
      <c r="J4" s="175" t="s">
        <v>333</v>
      </c>
      <c r="K4" s="175"/>
    </row>
    <row r="5" spans="1:11" x14ac:dyDescent="0.25">
      <c r="A5" s="387"/>
      <c r="B5" s="407" t="s">
        <v>0</v>
      </c>
      <c r="C5" s="388"/>
      <c r="D5" s="388"/>
      <c r="E5" s="392" t="s">
        <v>490</v>
      </c>
      <c r="F5" s="392"/>
      <c r="G5" s="392"/>
      <c r="H5" s="392"/>
      <c r="I5" s="392"/>
      <c r="J5" s="392"/>
      <c r="K5" s="392"/>
    </row>
    <row r="6" spans="1:11" ht="52.8" x14ac:dyDescent="0.25">
      <c r="A6" s="389" t="s">
        <v>239</v>
      </c>
      <c r="B6" s="408"/>
      <c r="C6" s="390" t="s">
        <v>334</v>
      </c>
      <c r="D6" s="390" t="s">
        <v>335</v>
      </c>
      <c r="E6" s="390" t="s">
        <v>8</v>
      </c>
      <c r="F6" s="390" t="s">
        <v>9</v>
      </c>
      <c r="G6" s="390" t="s">
        <v>10</v>
      </c>
      <c r="H6" s="390" t="s">
        <v>336</v>
      </c>
      <c r="I6" s="390" t="s">
        <v>13</v>
      </c>
      <c r="J6" s="390" t="s">
        <v>14</v>
      </c>
      <c r="K6" s="391" t="s">
        <v>337</v>
      </c>
    </row>
    <row r="7" spans="1:11" hidden="1" outlineLevel="1" x14ac:dyDescent="0.25">
      <c r="A7" s="96">
        <v>1954</v>
      </c>
      <c r="B7" s="409">
        <v>340.7</v>
      </c>
      <c r="C7" s="112" t="s">
        <v>197</v>
      </c>
      <c r="D7" s="112" t="s">
        <v>197</v>
      </c>
      <c r="E7" s="112">
        <v>219.6</v>
      </c>
      <c r="F7" s="112">
        <v>75.2</v>
      </c>
      <c r="G7" s="112">
        <v>25.9</v>
      </c>
      <c r="H7" s="112">
        <v>20</v>
      </c>
      <c r="I7" s="112" t="s">
        <v>197</v>
      </c>
      <c r="J7" s="112" t="s">
        <v>197</v>
      </c>
      <c r="K7" s="112" t="s">
        <v>197</v>
      </c>
    </row>
    <row r="8" spans="1:11" collapsed="1" x14ac:dyDescent="0.25">
      <c r="A8" s="96">
        <v>1955</v>
      </c>
      <c r="B8" s="409">
        <v>552.6</v>
      </c>
      <c r="C8" s="112" t="s">
        <v>197</v>
      </c>
      <c r="D8" s="112" t="s">
        <v>197</v>
      </c>
      <c r="E8" s="112">
        <v>466.2</v>
      </c>
      <c r="F8" s="112">
        <v>48.1</v>
      </c>
      <c r="G8" s="112">
        <v>28.3</v>
      </c>
      <c r="H8" s="112">
        <v>10</v>
      </c>
      <c r="I8" s="112" t="s">
        <v>197</v>
      </c>
      <c r="J8" s="112" t="s">
        <v>197</v>
      </c>
      <c r="K8" s="112" t="s">
        <v>197</v>
      </c>
    </row>
    <row r="9" spans="1:11" hidden="1" outlineLevel="1" x14ac:dyDescent="0.25">
      <c r="A9" s="96">
        <v>1956</v>
      </c>
      <c r="B9" s="409">
        <v>260</v>
      </c>
      <c r="C9" s="112" t="s">
        <v>197</v>
      </c>
      <c r="D9" s="112" t="s">
        <v>197</v>
      </c>
      <c r="E9" s="112">
        <v>230</v>
      </c>
      <c r="F9" s="112" t="s">
        <v>197</v>
      </c>
      <c r="G9" s="112">
        <v>30</v>
      </c>
      <c r="H9" s="112" t="s">
        <v>197</v>
      </c>
      <c r="I9" s="112" t="s">
        <v>414</v>
      </c>
      <c r="J9" s="112" t="s">
        <v>197</v>
      </c>
      <c r="K9" s="112" t="s">
        <v>197</v>
      </c>
    </row>
    <row r="10" spans="1:11" hidden="1" outlineLevel="1" x14ac:dyDescent="0.25">
      <c r="A10" s="96">
        <v>1957</v>
      </c>
      <c r="B10" s="409">
        <v>310.3</v>
      </c>
      <c r="C10" s="112" t="s">
        <v>197</v>
      </c>
      <c r="D10" s="112" t="s">
        <v>197</v>
      </c>
      <c r="E10" s="112">
        <v>281.8</v>
      </c>
      <c r="F10" s="112">
        <v>3.5</v>
      </c>
      <c r="G10" s="112">
        <v>25</v>
      </c>
      <c r="H10" s="112" t="s">
        <v>197</v>
      </c>
      <c r="I10" s="112" t="s">
        <v>414</v>
      </c>
      <c r="J10" s="112" t="s">
        <v>197</v>
      </c>
      <c r="K10" s="112" t="s">
        <v>197</v>
      </c>
    </row>
    <row r="11" spans="1:11" hidden="1" outlineLevel="1" x14ac:dyDescent="0.25">
      <c r="A11" s="96">
        <v>1958</v>
      </c>
      <c r="B11" s="409">
        <v>467.9</v>
      </c>
      <c r="C11" s="112" t="s">
        <v>197</v>
      </c>
      <c r="D11" s="112" t="s">
        <v>197</v>
      </c>
      <c r="E11" s="112">
        <v>367.3</v>
      </c>
      <c r="F11" s="112">
        <v>5.6</v>
      </c>
      <c r="G11" s="112">
        <v>53</v>
      </c>
      <c r="H11" s="112">
        <v>42</v>
      </c>
      <c r="I11" s="112" t="s">
        <v>197</v>
      </c>
      <c r="J11" s="112" t="s">
        <v>197</v>
      </c>
      <c r="K11" s="112" t="s">
        <v>197</v>
      </c>
    </row>
    <row r="12" spans="1:11" hidden="1" outlineLevel="1" x14ac:dyDescent="0.25">
      <c r="A12" s="96">
        <v>1959</v>
      </c>
      <c r="B12" s="409">
        <v>497.8</v>
      </c>
      <c r="C12" s="112" t="s">
        <v>197</v>
      </c>
      <c r="D12" s="112" t="s">
        <v>197</v>
      </c>
      <c r="E12" s="112">
        <v>425.3</v>
      </c>
      <c r="F12" s="112">
        <v>7.5</v>
      </c>
      <c r="G12" s="112">
        <v>5</v>
      </c>
      <c r="H12" s="112">
        <v>55</v>
      </c>
      <c r="I12" s="112">
        <v>5</v>
      </c>
      <c r="J12" s="112" t="s">
        <v>197</v>
      </c>
      <c r="K12" s="112" t="s">
        <v>197</v>
      </c>
    </row>
    <row r="13" spans="1:11" collapsed="1" x14ac:dyDescent="0.25">
      <c r="A13" s="96">
        <v>1960</v>
      </c>
      <c r="B13" s="409">
        <v>572</v>
      </c>
      <c r="C13" s="112" t="s">
        <v>197</v>
      </c>
      <c r="D13" s="112" t="s">
        <v>197</v>
      </c>
      <c r="E13" s="112">
        <v>466.5</v>
      </c>
      <c r="F13" s="112">
        <v>30</v>
      </c>
      <c r="G13" s="112">
        <v>46.4</v>
      </c>
      <c r="H13" s="112">
        <v>25.9</v>
      </c>
      <c r="I13" s="112">
        <v>3.2</v>
      </c>
      <c r="J13" s="112" t="s">
        <v>197</v>
      </c>
      <c r="K13" s="112" t="s">
        <v>197</v>
      </c>
    </row>
    <row r="14" spans="1:11" hidden="1" outlineLevel="1" x14ac:dyDescent="0.25">
      <c r="A14" s="96">
        <v>1961</v>
      </c>
      <c r="B14" s="409">
        <v>793</v>
      </c>
      <c r="C14" s="112" t="s">
        <v>197</v>
      </c>
      <c r="D14" s="112" t="s">
        <v>197</v>
      </c>
      <c r="E14" s="112">
        <v>590</v>
      </c>
      <c r="F14" s="112">
        <v>75</v>
      </c>
      <c r="G14" s="112">
        <v>88</v>
      </c>
      <c r="H14" s="112">
        <v>40</v>
      </c>
      <c r="I14" s="112" t="s">
        <v>197</v>
      </c>
      <c r="J14" s="112" t="s">
        <v>197</v>
      </c>
      <c r="K14" s="112" t="s">
        <v>197</v>
      </c>
    </row>
    <row r="15" spans="1:11" hidden="1" outlineLevel="1" x14ac:dyDescent="0.25">
      <c r="A15" s="96">
        <v>1962</v>
      </c>
      <c r="B15" s="409">
        <v>574.79999999999995</v>
      </c>
      <c r="C15" s="112" t="s">
        <v>197</v>
      </c>
      <c r="D15" s="112" t="s">
        <v>197</v>
      </c>
      <c r="E15" s="112">
        <v>449.6</v>
      </c>
      <c r="F15" s="112">
        <v>21</v>
      </c>
      <c r="G15" s="112">
        <v>20</v>
      </c>
      <c r="H15" s="112">
        <v>80.5</v>
      </c>
      <c r="I15" s="112">
        <v>3.7</v>
      </c>
      <c r="J15" s="112" t="s">
        <v>197</v>
      </c>
      <c r="K15" s="112" t="s">
        <v>197</v>
      </c>
    </row>
    <row r="16" spans="1:11" hidden="1" outlineLevel="1" x14ac:dyDescent="0.25">
      <c r="A16" s="96">
        <v>1963</v>
      </c>
      <c r="B16" s="409">
        <v>381.9</v>
      </c>
      <c r="C16" s="112" t="s">
        <v>197</v>
      </c>
      <c r="D16" s="112" t="s">
        <v>197</v>
      </c>
      <c r="E16" s="112">
        <v>262.7</v>
      </c>
      <c r="F16" s="112">
        <v>70</v>
      </c>
      <c r="G16" s="112">
        <v>16.3</v>
      </c>
      <c r="H16" s="112">
        <v>31.9</v>
      </c>
      <c r="I16" s="112">
        <v>1</v>
      </c>
      <c r="J16" s="112" t="s">
        <v>197</v>
      </c>
      <c r="K16" s="112" t="s">
        <v>197</v>
      </c>
    </row>
    <row r="17" spans="1:11" hidden="1" outlineLevel="1" x14ac:dyDescent="0.25">
      <c r="A17" s="96">
        <v>1964</v>
      </c>
      <c r="B17" s="409">
        <v>757.6</v>
      </c>
      <c r="C17" s="112" t="s">
        <v>197</v>
      </c>
      <c r="D17" s="112" t="s">
        <v>197</v>
      </c>
      <c r="E17" s="112">
        <v>515</v>
      </c>
      <c r="F17" s="112">
        <v>74</v>
      </c>
      <c r="G17" s="112">
        <v>100</v>
      </c>
      <c r="H17" s="112">
        <v>63</v>
      </c>
      <c r="I17" s="112">
        <v>5.6</v>
      </c>
      <c r="J17" s="112" t="s">
        <v>197</v>
      </c>
      <c r="K17" s="112" t="s">
        <v>197</v>
      </c>
    </row>
    <row r="18" spans="1:11" collapsed="1" x14ac:dyDescent="0.25">
      <c r="A18" s="96">
        <v>1965</v>
      </c>
      <c r="B18" s="409">
        <v>623.5</v>
      </c>
      <c r="C18" s="112">
        <v>617.29999999999995</v>
      </c>
      <c r="D18" s="112">
        <v>6.2</v>
      </c>
      <c r="E18" s="112">
        <v>423.1</v>
      </c>
      <c r="F18" s="112">
        <v>74.900000000000006</v>
      </c>
      <c r="G18" s="112">
        <v>92.8</v>
      </c>
      <c r="H18" s="112">
        <v>31</v>
      </c>
      <c r="I18" s="112">
        <v>1.7</v>
      </c>
      <c r="J18" s="112" t="s">
        <v>197</v>
      </c>
      <c r="K18" s="112" t="s">
        <v>197</v>
      </c>
    </row>
    <row r="19" spans="1:11" hidden="1" outlineLevel="1" x14ac:dyDescent="0.25">
      <c r="A19" s="96">
        <v>1966</v>
      </c>
      <c r="B19" s="409">
        <v>435.1</v>
      </c>
      <c r="C19" s="112">
        <v>430.5</v>
      </c>
      <c r="D19" s="112">
        <v>4.5999999999999996</v>
      </c>
      <c r="E19" s="112">
        <v>284</v>
      </c>
      <c r="F19" s="112">
        <v>80</v>
      </c>
      <c r="G19" s="112">
        <v>34.1</v>
      </c>
      <c r="H19" s="112">
        <v>39.9</v>
      </c>
      <c r="I19" s="112">
        <v>2.1</v>
      </c>
      <c r="J19" s="112" t="s">
        <v>197</v>
      </c>
      <c r="K19" s="112" t="s">
        <v>197</v>
      </c>
    </row>
    <row r="20" spans="1:11" hidden="1" outlineLevel="1" x14ac:dyDescent="0.25">
      <c r="A20" s="96">
        <v>1967</v>
      </c>
      <c r="B20" s="409">
        <v>292.60000000000002</v>
      </c>
      <c r="C20" s="112">
        <v>285.10000000000002</v>
      </c>
      <c r="D20" s="112">
        <v>7.5</v>
      </c>
      <c r="E20" s="112">
        <v>190.1</v>
      </c>
      <c r="F20" s="112">
        <v>48</v>
      </c>
      <c r="G20" s="112">
        <v>30.9</v>
      </c>
      <c r="H20" s="112">
        <v>20.7</v>
      </c>
      <c r="I20" s="112">
        <v>1.4</v>
      </c>
      <c r="J20" s="112">
        <v>1.5</v>
      </c>
      <c r="K20" s="112" t="s">
        <v>197</v>
      </c>
    </row>
    <row r="21" spans="1:11" hidden="1" outlineLevel="1" x14ac:dyDescent="0.25">
      <c r="A21" s="96">
        <v>1968</v>
      </c>
      <c r="B21" s="409">
        <v>735.6</v>
      </c>
      <c r="C21" s="112">
        <v>723.6</v>
      </c>
      <c r="D21" s="112">
        <v>12</v>
      </c>
      <c r="E21" s="112">
        <v>500</v>
      </c>
      <c r="F21" s="112">
        <v>121.7</v>
      </c>
      <c r="G21" s="112">
        <v>49.2</v>
      </c>
      <c r="H21" s="112">
        <v>54.2</v>
      </c>
      <c r="I21" s="112">
        <v>3.4</v>
      </c>
      <c r="J21" s="112">
        <v>7.1</v>
      </c>
      <c r="K21" s="112" t="s">
        <v>197</v>
      </c>
    </row>
    <row r="22" spans="1:11" hidden="1" outlineLevel="1" x14ac:dyDescent="0.25">
      <c r="A22" s="96">
        <v>1969</v>
      </c>
      <c r="B22" s="409">
        <v>551.9</v>
      </c>
      <c r="C22" s="112">
        <v>542.9</v>
      </c>
      <c r="D22" s="112">
        <v>9</v>
      </c>
      <c r="E22" s="112">
        <v>381.9</v>
      </c>
      <c r="F22" s="112">
        <v>67</v>
      </c>
      <c r="G22" s="112">
        <v>50.4</v>
      </c>
      <c r="H22" s="112">
        <v>35.6</v>
      </c>
      <c r="I22" s="112">
        <v>2.5</v>
      </c>
      <c r="J22" s="112">
        <v>14.5</v>
      </c>
      <c r="K22" s="112" t="s">
        <v>197</v>
      </c>
    </row>
    <row r="23" spans="1:11" collapsed="1" x14ac:dyDescent="0.25">
      <c r="A23" s="96">
        <v>1970</v>
      </c>
      <c r="B23" s="409">
        <v>715.5</v>
      </c>
      <c r="C23" s="112">
        <v>696</v>
      </c>
      <c r="D23" s="112">
        <v>19.5</v>
      </c>
      <c r="E23" s="112">
        <v>468.6</v>
      </c>
      <c r="F23" s="112">
        <v>92.4</v>
      </c>
      <c r="G23" s="112">
        <v>88.3</v>
      </c>
      <c r="H23" s="112">
        <v>49.5</v>
      </c>
      <c r="I23" s="112">
        <v>3.1</v>
      </c>
      <c r="J23" s="112">
        <v>13.5</v>
      </c>
      <c r="K23" s="112" t="s">
        <v>197</v>
      </c>
    </row>
    <row r="24" spans="1:11" hidden="1" outlineLevel="1" x14ac:dyDescent="0.25">
      <c r="A24" s="96">
        <v>1971</v>
      </c>
      <c r="B24" s="409">
        <v>420.2</v>
      </c>
      <c r="C24" s="112">
        <v>401.7</v>
      </c>
      <c r="D24" s="112">
        <v>18.5</v>
      </c>
      <c r="E24" s="112">
        <v>260.8</v>
      </c>
      <c r="F24" s="112">
        <v>75.3</v>
      </c>
      <c r="G24" s="112">
        <v>27.6</v>
      </c>
      <c r="H24" s="112">
        <v>27.4</v>
      </c>
      <c r="I24" s="112">
        <v>1.9</v>
      </c>
      <c r="J24" s="112">
        <v>8.6999999999999993</v>
      </c>
      <c r="K24" s="112" t="s">
        <v>197</v>
      </c>
    </row>
    <row r="25" spans="1:11" hidden="1" outlineLevel="1" x14ac:dyDescent="0.25">
      <c r="A25" s="96">
        <v>1972</v>
      </c>
      <c r="B25" s="409">
        <v>380</v>
      </c>
      <c r="C25" s="112">
        <v>364.2</v>
      </c>
      <c r="D25" s="112">
        <v>15.8</v>
      </c>
      <c r="E25" s="112">
        <v>297.7</v>
      </c>
      <c r="F25" s="112">
        <v>45.6</v>
      </c>
      <c r="G25" s="112">
        <v>21.9</v>
      </c>
      <c r="H25" s="112">
        <v>14</v>
      </c>
      <c r="I25" s="112">
        <v>0.8</v>
      </c>
      <c r="J25" s="112" t="s">
        <v>197</v>
      </c>
      <c r="K25" s="112" t="s">
        <v>197</v>
      </c>
    </row>
    <row r="26" spans="1:11" hidden="1" outlineLevel="1" x14ac:dyDescent="0.25">
      <c r="A26" s="96">
        <v>1973</v>
      </c>
      <c r="B26" s="409">
        <v>683.3</v>
      </c>
      <c r="C26" s="112">
        <v>654.29999999999995</v>
      </c>
      <c r="D26" s="112">
        <v>29</v>
      </c>
      <c r="E26" s="112">
        <v>517.79999999999995</v>
      </c>
      <c r="F26" s="112">
        <v>88</v>
      </c>
      <c r="G26" s="112">
        <v>33.6</v>
      </c>
      <c r="H26" s="112">
        <v>25.7</v>
      </c>
      <c r="I26" s="112">
        <v>2.1</v>
      </c>
      <c r="J26" s="112">
        <v>10.3</v>
      </c>
      <c r="K26" s="112">
        <v>5.8</v>
      </c>
    </row>
    <row r="27" spans="1:11" hidden="1" outlineLevel="1" x14ac:dyDescent="0.25">
      <c r="A27" s="96">
        <v>1974</v>
      </c>
      <c r="B27" s="409">
        <v>408</v>
      </c>
      <c r="C27" s="112">
        <v>397.7</v>
      </c>
      <c r="D27" s="112">
        <v>10.3</v>
      </c>
      <c r="E27" s="112">
        <v>265.8</v>
      </c>
      <c r="F27" s="112">
        <v>56.8</v>
      </c>
      <c r="G27" s="112">
        <v>48</v>
      </c>
      <c r="H27" s="112">
        <v>25</v>
      </c>
      <c r="I27" s="112">
        <v>2</v>
      </c>
      <c r="J27" s="112">
        <v>10.4</v>
      </c>
      <c r="K27" s="112" t="s">
        <v>197</v>
      </c>
    </row>
    <row r="28" spans="1:11" collapsed="1" x14ac:dyDescent="0.25">
      <c r="A28" s="96">
        <v>1975</v>
      </c>
      <c r="B28" s="409">
        <v>572</v>
      </c>
      <c r="C28" s="112">
        <v>532.1</v>
      </c>
      <c r="D28" s="112">
        <v>39.9</v>
      </c>
      <c r="E28" s="112">
        <v>366.3</v>
      </c>
      <c r="F28" s="112">
        <v>60</v>
      </c>
      <c r="G28" s="112">
        <v>61.6</v>
      </c>
      <c r="H28" s="112">
        <v>58.5</v>
      </c>
      <c r="I28" s="112">
        <v>2.7</v>
      </c>
      <c r="J28" s="112">
        <v>13.1</v>
      </c>
      <c r="K28" s="112">
        <v>9.8000000000000007</v>
      </c>
    </row>
    <row r="29" spans="1:11" hidden="1" outlineLevel="1" x14ac:dyDescent="0.25">
      <c r="A29" s="96">
        <v>1976</v>
      </c>
      <c r="B29" s="409">
        <v>618</v>
      </c>
      <c r="C29" s="112">
        <v>559.29999999999995</v>
      </c>
      <c r="D29" s="112">
        <v>58.7</v>
      </c>
      <c r="E29" s="112">
        <v>355.1</v>
      </c>
      <c r="F29" s="112">
        <v>101.3</v>
      </c>
      <c r="G29" s="112">
        <v>73.7</v>
      </c>
      <c r="H29" s="112">
        <v>58.9</v>
      </c>
      <c r="I29" s="112">
        <v>2.5</v>
      </c>
      <c r="J29" s="112">
        <v>7.7</v>
      </c>
      <c r="K29" s="112">
        <v>18.8</v>
      </c>
    </row>
    <row r="30" spans="1:11" hidden="1" outlineLevel="1" x14ac:dyDescent="0.25">
      <c r="A30" s="96">
        <v>1977</v>
      </c>
      <c r="B30" s="409">
        <v>537.4</v>
      </c>
      <c r="C30" s="112">
        <v>477.9</v>
      </c>
      <c r="D30" s="112">
        <v>59.5</v>
      </c>
      <c r="E30" s="112">
        <v>349.6</v>
      </c>
      <c r="F30" s="112">
        <v>47</v>
      </c>
      <c r="G30" s="112">
        <v>57.3</v>
      </c>
      <c r="H30" s="112">
        <v>51.3</v>
      </c>
      <c r="I30" s="112">
        <v>2.1</v>
      </c>
      <c r="J30" s="112">
        <v>9.5</v>
      </c>
      <c r="K30" s="112">
        <v>20.6</v>
      </c>
    </row>
    <row r="31" spans="1:11" hidden="1" outlineLevel="1" x14ac:dyDescent="0.25">
      <c r="A31" s="96">
        <v>1978</v>
      </c>
      <c r="B31" s="409">
        <v>363.8</v>
      </c>
      <c r="C31" s="112">
        <v>332.1</v>
      </c>
      <c r="D31" s="112">
        <v>31.7</v>
      </c>
      <c r="E31" s="112">
        <v>252.8</v>
      </c>
      <c r="F31" s="112">
        <v>41.3</v>
      </c>
      <c r="G31" s="112">
        <v>27.9</v>
      </c>
      <c r="H31" s="112">
        <v>32.9</v>
      </c>
      <c r="I31" s="112">
        <v>0</v>
      </c>
      <c r="J31" s="112">
        <v>3.3</v>
      </c>
      <c r="K31" s="112">
        <v>5.6</v>
      </c>
    </row>
    <row r="32" spans="1:11" hidden="1" outlineLevel="1" x14ac:dyDescent="0.25">
      <c r="A32" s="96">
        <v>1979</v>
      </c>
      <c r="B32" s="409">
        <v>538.20000000000005</v>
      </c>
      <c r="C32" s="112">
        <v>474.7</v>
      </c>
      <c r="D32" s="112">
        <v>63.5</v>
      </c>
      <c r="E32" s="112">
        <v>357</v>
      </c>
      <c r="F32" s="112">
        <v>54.3</v>
      </c>
      <c r="G32" s="112">
        <v>47.2</v>
      </c>
      <c r="H32" s="112">
        <v>36</v>
      </c>
      <c r="I32" s="112">
        <v>2.2000000000000002</v>
      </c>
      <c r="J32" s="112">
        <v>7</v>
      </c>
      <c r="K32" s="112">
        <v>34.5</v>
      </c>
    </row>
    <row r="33" spans="1:11" collapsed="1" x14ac:dyDescent="0.25">
      <c r="A33" s="96">
        <v>1980</v>
      </c>
      <c r="B33" s="409">
        <v>454.5</v>
      </c>
      <c r="C33" s="112">
        <v>416.8</v>
      </c>
      <c r="D33" s="112">
        <v>37.700000000000003</v>
      </c>
      <c r="E33" s="112">
        <v>326.3</v>
      </c>
      <c r="F33" s="112">
        <v>44.9</v>
      </c>
      <c r="G33" s="112">
        <v>33.700000000000003</v>
      </c>
      <c r="H33" s="112">
        <v>27.9</v>
      </c>
      <c r="I33" s="112">
        <v>2.2999999999999998</v>
      </c>
      <c r="J33" s="112">
        <v>1.5</v>
      </c>
      <c r="K33" s="112">
        <v>17.899999999999999</v>
      </c>
    </row>
    <row r="34" spans="1:11" hidden="1" outlineLevel="1" x14ac:dyDescent="0.25">
      <c r="A34" s="96">
        <v>1981</v>
      </c>
      <c r="B34" s="409">
        <v>273.7</v>
      </c>
      <c r="C34" s="112">
        <v>269.2</v>
      </c>
      <c r="D34" s="112">
        <v>4.5</v>
      </c>
      <c r="E34" s="112">
        <v>195.3</v>
      </c>
      <c r="F34" s="112">
        <v>36.200000000000003</v>
      </c>
      <c r="G34" s="112">
        <v>11</v>
      </c>
      <c r="H34" s="112">
        <v>20.6</v>
      </c>
      <c r="I34" s="112">
        <v>1</v>
      </c>
      <c r="J34" s="112">
        <v>0</v>
      </c>
      <c r="K34" s="112">
        <v>9.6</v>
      </c>
    </row>
    <row r="35" spans="1:11" hidden="1" outlineLevel="1" x14ac:dyDescent="0.25">
      <c r="A35" s="96">
        <v>1982</v>
      </c>
      <c r="B35" s="409">
        <v>791.9</v>
      </c>
      <c r="C35" s="112">
        <v>677.3</v>
      </c>
      <c r="D35" s="112">
        <v>114.6</v>
      </c>
      <c r="E35" s="112">
        <v>418.6</v>
      </c>
      <c r="F35" s="112">
        <v>56.5</v>
      </c>
      <c r="G35" s="112">
        <v>100.6</v>
      </c>
      <c r="H35" s="112">
        <v>121.1</v>
      </c>
      <c r="I35" s="112">
        <v>6.4</v>
      </c>
      <c r="J35" s="112">
        <v>0</v>
      </c>
      <c r="K35" s="112">
        <v>88.8</v>
      </c>
    </row>
    <row r="36" spans="1:11" hidden="1" outlineLevel="1" x14ac:dyDescent="0.25">
      <c r="A36" s="96">
        <v>1983</v>
      </c>
      <c r="B36" s="409">
        <v>801.2</v>
      </c>
      <c r="C36" s="112">
        <v>664.7</v>
      </c>
      <c r="D36" s="112">
        <v>136.5</v>
      </c>
      <c r="E36" s="112">
        <v>414.8</v>
      </c>
      <c r="F36" s="112">
        <v>65.900000000000006</v>
      </c>
      <c r="G36" s="112">
        <v>55.6</v>
      </c>
      <c r="H36" s="112">
        <v>153.69999999999999</v>
      </c>
      <c r="I36" s="112">
        <v>14.9</v>
      </c>
      <c r="J36" s="112">
        <v>0</v>
      </c>
      <c r="K36" s="112">
        <v>96.3</v>
      </c>
    </row>
    <row r="37" spans="1:11" hidden="1" outlineLevel="1" x14ac:dyDescent="0.25">
      <c r="A37" s="96">
        <v>1984</v>
      </c>
      <c r="B37" s="409">
        <v>485.4</v>
      </c>
      <c r="C37" s="112">
        <v>383.2</v>
      </c>
      <c r="D37" s="112">
        <v>102.2</v>
      </c>
      <c r="E37" s="112">
        <v>275.5</v>
      </c>
      <c r="F37" s="112">
        <v>58.1</v>
      </c>
      <c r="G37" s="112">
        <v>40.1</v>
      </c>
      <c r="H37" s="112">
        <v>48.9</v>
      </c>
      <c r="I37" s="112">
        <v>10.6</v>
      </c>
      <c r="J37" s="112">
        <v>0</v>
      </c>
      <c r="K37" s="112">
        <v>52.2</v>
      </c>
    </row>
    <row r="38" spans="1:11" collapsed="1" x14ac:dyDescent="0.25">
      <c r="A38" s="96">
        <v>1985</v>
      </c>
      <c r="B38" s="409">
        <v>327.2</v>
      </c>
      <c r="C38" s="112">
        <v>298.5</v>
      </c>
      <c r="D38" s="112">
        <v>28.7</v>
      </c>
      <c r="E38" s="112">
        <v>230.6</v>
      </c>
      <c r="F38" s="112">
        <v>31.3</v>
      </c>
      <c r="G38" s="112">
        <v>25</v>
      </c>
      <c r="H38" s="112">
        <v>29.1</v>
      </c>
      <c r="I38" s="112">
        <v>11.2</v>
      </c>
      <c r="J38" s="112">
        <v>0</v>
      </c>
      <c r="K38" s="112">
        <v>0</v>
      </c>
    </row>
    <row r="39" spans="1:11" hidden="1" outlineLevel="1" x14ac:dyDescent="0.25">
      <c r="A39" s="96">
        <v>1986</v>
      </c>
      <c r="B39" s="409">
        <v>1002.4</v>
      </c>
      <c r="C39" s="112">
        <v>822.4</v>
      </c>
      <c r="D39" s="112">
        <v>180</v>
      </c>
      <c r="E39" s="112">
        <v>666</v>
      </c>
      <c r="F39" s="112">
        <v>98.7</v>
      </c>
      <c r="G39" s="112">
        <v>86.3</v>
      </c>
      <c r="H39" s="112">
        <v>61.5</v>
      </c>
      <c r="I39" s="112">
        <v>48.2</v>
      </c>
      <c r="J39" s="112">
        <v>9.8000000000000007</v>
      </c>
      <c r="K39" s="112">
        <v>31.9</v>
      </c>
    </row>
    <row r="40" spans="1:11" hidden="1" outlineLevel="1" x14ac:dyDescent="0.25">
      <c r="A40" s="96">
        <v>1987</v>
      </c>
      <c r="B40" s="409">
        <v>539.70000000000005</v>
      </c>
      <c r="C40" s="112">
        <v>462.7</v>
      </c>
      <c r="D40" s="112">
        <v>77</v>
      </c>
      <c r="E40" s="112">
        <v>326.89999999999998</v>
      </c>
      <c r="F40" s="112">
        <v>84</v>
      </c>
      <c r="G40" s="112">
        <v>36.1</v>
      </c>
      <c r="H40" s="112">
        <v>49</v>
      </c>
      <c r="I40" s="112">
        <v>19.3</v>
      </c>
      <c r="J40" s="112">
        <v>11.2</v>
      </c>
      <c r="K40" s="112">
        <v>13.2</v>
      </c>
    </row>
    <row r="41" spans="1:11" hidden="1" outlineLevel="1" x14ac:dyDescent="0.25">
      <c r="A41" s="96">
        <v>1988</v>
      </c>
      <c r="B41" s="409">
        <v>559.9</v>
      </c>
      <c r="C41" s="112">
        <v>435.2</v>
      </c>
      <c r="D41" s="112">
        <v>124.7</v>
      </c>
      <c r="E41" s="112">
        <v>318.8</v>
      </c>
      <c r="F41" s="112">
        <v>57.6</v>
      </c>
      <c r="G41" s="112">
        <v>34.6</v>
      </c>
      <c r="H41" s="112">
        <v>77.599999999999994</v>
      </c>
      <c r="I41" s="112">
        <v>42.9</v>
      </c>
      <c r="J41" s="112">
        <v>4.9000000000000004</v>
      </c>
      <c r="K41" s="112">
        <v>23.5</v>
      </c>
    </row>
    <row r="42" spans="1:11" hidden="1" outlineLevel="1" x14ac:dyDescent="0.25">
      <c r="A42" s="96">
        <v>1989</v>
      </c>
      <c r="B42" s="409">
        <v>751.9</v>
      </c>
      <c r="C42" s="112">
        <v>577.9</v>
      </c>
      <c r="D42" s="112">
        <v>174</v>
      </c>
      <c r="E42" s="112">
        <v>433.7</v>
      </c>
      <c r="F42" s="112">
        <v>67.8</v>
      </c>
      <c r="G42" s="112">
        <v>34</v>
      </c>
      <c r="H42" s="112">
        <v>89.1</v>
      </c>
      <c r="I42" s="112">
        <v>56.3</v>
      </c>
      <c r="J42" s="112">
        <v>12.9</v>
      </c>
      <c r="K42" s="112">
        <v>58.2</v>
      </c>
    </row>
    <row r="43" spans="1:11" collapsed="1" x14ac:dyDescent="0.25">
      <c r="A43" s="96">
        <v>1990</v>
      </c>
      <c r="B43" s="409">
        <v>720.4</v>
      </c>
      <c r="C43" s="112">
        <v>559.70000000000005</v>
      </c>
      <c r="D43" s="112">
        <v>160.69999999999999</v>
      </c>
      <c r="E43" s="112">
        <v>412.1</v>
      </c>
      <c r="F43" s="112">
        <v>71.5</v>
      </c>
      <c r="G43" s="112">
        <v>28.3</v>
      </c>
      <c r="H43" s="112">
        <v>74.099999999999994</v>
      </c>
      <c r="I43" s="112">
        <v>52.4</v>
      </c>
      <c r="J43" s="112">
        <v>14.6</v>
      </c>
      <c r="K43" s="112">
        <v>67.400000000000006</v>
      </c>
    </row>
    <row r="44" spans="1:11" hidden="1" outlineLevel="1" x14ac:dyDescent="0.25">
      <c r="A44" s="96">
        <v>1991</v>
      </c>
      <c r="B44" s="409">
        <v>789.8</v>
      </c>
      <c r="C44" s="112">
        <v>641.29999999999995</v>
      </c>
      <c r="D44" s="112">
        <v>148.5</v>
      </c>
      <c r="E44" s="112">
        <v>438</v>
      </c>
      <c r="F44" s="112">
        <v>68.400000000000006</v>
      </c>
      <c r="G44" s="112">
        <v>37.299999999999997</v>
      </c>
      <c r="H44" s="112">
        <v>81</v>
      </c>
      <c r="I44" s="112">
        <v>59.9</v>
      </c>
      <c r="J44" s="112">
        <v>14.5</v>
      </c>
      <c r="K44" s="112">
        <v>90.6</v>
      </c>
    </row>
    <row r="45" spans="1:11" hidden="1" outlineLevel="1" x14ac:dyDescent="0.25">
      <c r="A45" s="96">
        <v>1992</v>
      </c>
      <c r="B45" s="409">
        <v>1151.3</v>
      </c>
      <c r="C45" s="112">
        <v>876.7</v>
      </c>
      <c r="D45" s="112">
        <v>274.60000000000002</v>
      </c>
      <c r="E45" s="112">
        <v>619.4</v>
      </c>
      <c r="F45" s="112">
        <v>88.9</v>
      </c>
      <c r="G45" s="112">
        <v>54.7</v>
      </c>
      <c r="H45" s="112">
        <v>140.80000000000001</v>
      </c>
      <c r="I45" s="112">
        <v>100.7</v>
      </c>
      <c r="J45" s="112">
        <v>17.899999999999999</v>
      </c>
      <c r="K45" s="112">
        <v>128.9</v>
      </c>
    </row>
    <row r="46" spans="1:11" hidden="1" outlineLevel="1" x14ac:dyDescent="0.25">
      <c r="A46" s="96">
        <v>1993</v>
      </c>
      <c r="B46" s="409">
        <v>635.20000000000005</v>
      </c>
      <c r="C46" s="112">
        <v>462.2</v>
      </c>
      <c r="D46" s="112">
        <v>173</v>
      </c>
      <c r="E46" s="112">
        <v>315.89999999999998</v>
      </c>
      <c r="F46" s="112">
        <v>52.6</v>
      </c>
      <c r="G46" s="112">
        <v>32.5</v>
      </c>
      <c r="H46" s="112">
        <v>93.4</v>
      </c>
      <c r="I46" s="112">
        <v>76.8</v>
      </c>
      <c r="J46" s="112">
        <v>14.7</v>
      </c>
      <c r="K46" s="112">
        <v>49.3</v>
      </c>
    </row>
    <row r="47" spans="1:11" hidden="1" outlineLevel="1" x14ac:dyDescent="0.25">
      <c r="A47" s="96">
        <v>1994</v>
      </c>
      <c r="B47" s="409">
        <v>731.33</v>
      </c>
      <c r="C47" s="112">
        <v>548.45000000000005</v>
      </c>
      <c r="D47" s="112">
        <v>182.88</v>
      </c>
      <c r="E47" s="112">
        <v>393.98</v>
      </c>
      <c r="F47" s="112">
        <v>55.89</v>
      </c>
      <c r="G47" s="112">
        <v>31.34</v>
      </c>
      <c r="H47" s="112">
        <v>114.09</v>
      </c>
      <c r="I47" s="112">
        <v>72.17</v>
      </c>
      <c r="J47" s="112">
        <v>19.91</v>
      </c>
      <c r="K47" s="112">
        <v>43.95</v>
      </c>
    </row>
    <row r="48" spans="1:11" collapsed="1" x14ac:dyDescent="0.25">
      <c r="A48" s="96">
        <v>1995</v>
      </c>
      <c r="B48" s="409">
        <v>854.06</v>
      </c>
      <c r="C48" s="112">
        <v>662.96</v>
      </c>
      <c r="D48" s="112">
        <v>191.1</v>
      </c>
      <c r="E48" s="112">
        <v>445.9</v>
      </c>
      <c r="F48" s="112">
        <v>106.56</v>
      </c>
      <c r="G48" s="112">
        <v>43.09</v>
      </c>
      <c r="H48" s="112">
        <v>68.72</v>
      </c>
      <c r="I48" s="112">
        <v>136.86000000000001</v>
      </c>
      <c r="J48" s="112">
        <v>14.84</v>
      </c>
      <c r="K48" s="112">
        <v>38.06</v>
      </c>
    </row>
    <row r="49" spans="1:11" hidden="1" outlineLevel="1" x14ac:dyDescent="0.25">
      <c r="A49" s="96">
        <v>1996</v>
      </c>
      <c r="B49" s="409">
        <v>719.56</v>
      </c>
      <c r="C49" s="112">
        <v>543.03</v>
      </c>
      <c r="D49" s="112">
        <v>176.53</v>
      </c>
      <c r="E49" s="112">
        <v>328.18</v>
      </c>
      <c r="F49" s="112">
        <v>78.489999999999995</v>
      </c>
      <c r="G49" s="112">
        <v>42.66</v>
      </c>
      <c r="H49" s="112">
        <v>109.76</v>
      </c>
      <c r="I49" s="112">
        <v>93.65</v>
      </c>
      <c r="J49" s="112">
        <v>14.75</v>
      </c>
      <c r="K49" s="112">
        <v>52.06</v>
      </c>
    </row>
    <row r="50" spans="1:11" hidden="1" outlineLevel="1" x14ac:dyDescent="0.25">
      <c r="A50" s="96">
        <v>1997</v>
      </c>
      <c r="B50" s="409">
        <v>675.6</v>
      </c>
      <c r="C50" s="112">
        <v>500.5</v>
      </c>
      <c r="D50" s="112">
        <v>175.1</v>
      </c>
      <c r="E50" s="112">
        <v>324.3</v>
      </c>
      <c r="F50" s="112">
        <v>106.5</v>
      </c>
      <c r="G50" s="112">
        <v>33.1</v>
      </c>
      <c r="H50" s="112">
        <v>78.5</v>
      </c>
      <c r="I50" s="112">
        <v>84</v>
      </c>
      <c r="J50" s="112">
        <v>20.5</v>
      </c>
      <c r="K50" s="112">
        <v>28.6</v>
      </c>
    </row>
    <row r="51" spans="1:11" hidden="1" outlineLevel="1" x14ac:dyDescent="0.25">
      <c r="A51" s="96">
        <v>1998</v>
      </c>
      <c r="B51" s="409">
        <v>904.6</v>
      </c>
      <c r="C51" s="112">
        <v>679.3</v>
      </c>
      <c r="D51" s="112">
        <v>225.3</v>
      </c>
      <c r="E51" s="112">
        <v>440</v>
      </c>
      <c r="F51" s="112">
        <v>125.4</v>
      </c>
      <c r="G51" s="112">
        <v>56.3</v>
      </c>
      <c r="H51" s="112">
        <v>104.8</v>
      </c>
      <c r="I51" s="112">
        <v>104</v>
      </c>
      <c r="J51" s="112">
        <v>24.2</v>
      </c>
      <c r="K51" s="112">
        <v>49.7</v>
      </c>
    </row>
    <row r="52" spans="1:11" hidden="1" outlineLevel="1" x14ac:dyDescent="0.25">
      <c r="A52" s="96">
        <v>1999</v>
      </c>
      <c r="B52" s="409">
        <v>1036.9000000000001</v>
      </c>
      <c r="C52" s="112">
        <v>789.3</v>
      </c>
      <c r="D52" s="112">
        <v>247.6</v>
      </c>
      <c r="E52" s="112">
        <v>458.6</v>
      </c>
      <c r="F52" s="112">
        <v>131.4</v>
      </c>
      <c r="G52" s="112">
        <v>70.5</v>
      </c>
      <c r="H52" s="112">
        <v>117.4</v>
      </c>
      <c r="I52" s="112">
        <v>165.1</v>
      </c>
      <c r="J52" s="112">
        <v>23.9</v>
      </c>
      <c r="K52" s="112">
        <v>70.099999999999994</v>
      </c>
    </row>
    <row r="53" spans="1:11" collapsed="1" x14ac:dyDescent="0.25">
      <c r="A53" s="96">
        <v>2000</v>
      </c>
      <c r="B53" s="409">
        <v>959.7</v>
      </c>
      <c r="C53" s="112">
        <v>723.2</v>
      </c>
      <c r="D53" s="112">
        <v>236.5</v>
      </c>
      <c r="E53" s="112">
        <v>464.2</v>
      </c>
      <c r="F53" s="112">
        <v>57.8</v>
      </c>
      <c r="G53" s="112">
        <v>55.3</v>
      </c>
      <c r="H53" s="112">
        <v>120.4</v>
      </c>
      <c r="I53" s="112">
        <v>175.5</v>
      </c>
      <c r="J53" s="112">
        <v>19</v>
      </c>
      <c r="K53" s="112">
        <v>67.5</v>
      </c>
    </row>
    <row r="54" spans="1:11" x14ac:dyDescent="0.25">
      <c r="A54" s="96">
        <v>2001</v>
      </c>
      <c r="B54" s="409">
        <v>961.56</v>
      </c>
      <c r="C54" s="112">
        <v>733.56</v>
      </c>
      <c r="D54" s="112">
        <v>228</v>
      </c>
      <c r="E54" s="112">
        <v>398.88</v>
      </c>
      <c r="F54" s="112">
        <v>122.36</v>
      </c>
      <c r="G54" s="112">
        <v>79.290000000000006</v>
      </c>
      <c r="H54" s="112">
        <v>115.07</v>
      </c>
      <c r="I54" s="112">
        <v>157.68</v>
      </c>
      <c r="J54" s="112">
        <v>39.770000000000003</v>
      </c>
      <c r="K54" s="112">
        <v>48.51</v>
      </c>
    </row>
    <row r="55" spans="1:11" x14ac:dyDescent="0.25">
      <c r="A55" s="96">
        <v>2002</v>
      </c>
      <c r="B55" s="409">
        <v>1054.9100000000001</v>
      </c>
      <c r="C55" s="112">
        <v>782.9</v>
      </c>
      <c r="D55" s="112">
        <v>272.01</v>
      </c>
      <c r="E55" s="112">
        <v>479.85</v>
      </c>
      <c r="F55" s="112">
        <v>108.04</v>
      </c>
      <c r="G55" s="112">
        <v>67.459999999999994</v>
      </c>
      <c r="H55" s="112">
        <v>109.67</v>
      </c>
      <c r="I55" s="112">
        <v>175.02</v>
      </c>
      <c r="J55" s="112">
        <v>53.42</v>
      </c>
      <c r="K55" s="112">
        <v>61.45</v>
      </c>
    </row>
    <row r="56" spans="1:11" x14ac:dyDescent="0.25">
      <c r="A56" s="96">
        <v>2003</v>
      </c>
      <c r="B56" s="409">
        <v>1168.2</v>
      </c>
      <c r="C56" s="112">
        <v>792.7</v>
      </c>
      <c r="D56" s="112">
        <v>375.5</v>
      </c>
      <c r="E56" s="112">
        <v>501.5</v>
      </c>
      <c r="F56" s="112">
        <v>108.5</v>
      </c>
      <c r="G56" s="112">
        <v>64.400000000000006</v>
      </c>
      <c r="H56" s="112">
        <v>125.4</v>
      </c>
      <c r="I56" s="112">
        <v>220.7</v>
      </c>
      <c r="J56" s="112">
        <v>75.900000000000006</v>
      </c>
      <c r="K56" s="112">
        <v>71.8</v>
      </c>
    </row>
    <row r="57" spans="1:11" x14ac:dyDescent="0.25">
      <c r="A57" s="96">
        <v>2004</v>
      </c>
      <c r="B57" s="409">
        <v>919.62</v>
      </c>
      <c r="C57" s="112">
        <v>592.41999999999996</v>
      </c>
      <c r="D57" s="112">
        <v>327.2</v>
      </c>
      <c r="E57" s="112">
        <v>344.93</v>
      </c>
      <c r="F57" s="112">
        <v>87.1</v>
      </c>
      <c r="G57" s="112">
        <v>81.53</v>
      </c>
      <c r="H57" s="112">
        <v>103.88</v>
      </c>
      <c r="I57" s="112">
        <v>169.52</v>
      </c>
      <c r="J57" s="112">
        <v>74.680000000000007</v>
      </c>
      <c r="K57" s="112">
        <v>57.98</v>
      </c>
    </row>
    <row r="58" spans="1:11" x14ac:dyDescent="0.25">
      <c r="A58" s="96">
        <v>2005</v>
      </c>
      <c r="B58" s="409">
        <v>982.01</v>
      </c>
      <c r="C58" s="112">
        <v>709.66</v>
      </c>
      <c r="D58" s="112">
        <v>272.35000000000002</v>
      </c>
      <c r="E58" s="112">
        <v>395.66</v>
      </c>
      <c r="F58" s="112">
        <v>125.42</v>
      </c>
      <c r="G58" s="112">
        <v>67.989999999999995</v>
      </c>
      <c r="H58" s="112">
        <v>110.73</v>
      </c>
      <c r="I58" s="112">
        <v>169.56</v>
      </c>
      <c r="J58" s="112">
        <v>71.78</v>
      </c>
      <c r="K58" s="112">
        <v>40.869999999999997</v>
      </c>
    </row>
    <row r="59" spans="1:11" x14ac:dyDescent="0.25">
      <c r="A59" s="96">
        <v>2006</v>
      </c>
      <c r="B59" s="409">
        <v>883.4</v>
      </c>
      <c r="C59" s="112">
        <v>605.70000000000005</v>
      </c>
      <c r="D59" s="112">
        <v>277.7</v>
      </c>
      <c r="E59" s="112">
        <v>362.8</v>
      </c>
      <c r="F59" s="112">
        <v>80.400000000000006</v>
      </c>
      <c r="G59" s="112">
        <v>51</v>
      </c>
      <c r="H59" s="112">
        <v>69.2</v>
      </c>
      <c r="I59" s="112">
        <v>205.6</v>
      </c>
      <c r="J59" s="112">
        <v>67.2</v>
      </c>
      <c r="K59" s="112">
        <v>47.2</v>
      </c>
    </row>
    <row r="60" spans="1:11" x14ac:dyDescent="0.25">
      <c r="A60" s="96">
        <v>2007</v>
      </c>
      <c r="B60" s="409">
        <v>981.3</v>
      </c>
      <c r="C60" s="112">
        <v>662.4</v>
      </c>
      <c r="D60" s="112">
        <v>318.89999999999998</v>
      </c>
      <c r="E60" s="112">
        <v>372.8</v>
      </c>
      <c r="F60" s="112">
        <v>96</v>
      </c>
      <c r="G60" s="112">
        <v>54.2</v>
      </c>
      <c r="H60" s="112">
        <v>108.9</v>
      </c>
      <c r="I60" s="112">
        <v>200.6</v>
      </c>
      <c r="J60" s="112">
        <v>98.4</v>
      </c>
      <c r="K60" s="112">
        <v>50.4</v>
      </c>
    </row>
    <row r="61" spans="1:11" x14ac:dyDescent="0.25">
      <c r="A61" s="96">
        <v>2008</v>
      </c>
      <c r="B61" s="409">
        <v>1093</v>
      </c>
      <c r="C61" s="112">
        <v>766</v>
      </c>
      <c r="D61" s="112">
        <v>327</v>
      </c>
      <c r="E61" s="112">
        <v>412</v>
      </c>
      <c r="F61" s="112">
        <v>107</v>
      </c>
      <c r="G61" s="112">
        <v>60</v>
      </c>
      <c r="H61" s="112">
        <v>107</v>
      </c>
      <c r="I61" s="112">
        <v>227</v>
      </c>
      <c r="J61" s="112">
        <v>103</v>
      </c>
      <c r="K61" s="112">
        <v>77</v>
      </c>
    </row>
    <row r="62" spans="1:11" x14ac:dyDescent="0.25">
      <c r="A62" s="96">
        <v>2009</v>
      </c>
      <c r="B62" s="409">
        <v>1062</v>
      </c>
      <c r="C62" s="112">
        <v>700</v>
      </c>
      <c r="D62" s="112">
        <v>362</v>
      </c>
      <c r="E62" s="112">
        <v>414</v>
      </c>
      <c r="F62" s="112">
        <v>108</v>
      </c>
      <c r="G62" s="112">
        <v>65</v>
      </c>
      <c r="H62" s="112">
        <v>128</v>
      </c>
      <c r="I62" s="112">
        <v>220</v>
      </c>
      <c r="J62" s="112">
        <v>77</v>
      </c>
      <c r="K62" s="112">
        <v>51</v>
      </c>
    </row>
    <row r="63" spans="1:11" x14ac:dyDescent="0.25">
      <c r="A63" s="96">
        <v>2010</v>
      </c>
      <c r="B63" s="409">
        <v>761</v>
      </c>
      <c r="C63" s="112">
        <v>530</v>
      </c>
      <c r="D63" s="112">
        <v>231</v>
      </c>
      <c r="E63" s="112">
        <v>269</v>
      </c>
      <c r="F63" s="112">
        <v>84</v>
      </c>
      <c r="G63" s="112">
        <v>38</v>
      </c>
      <c r="H63" s="112">
        <v>87</v>
      </c>
      <c r="I63" s="112">
        <v>183</v>
      </c>
      <c r="J63" s="112">
        <v>63</v>
      </c>
      <c r="K63" s="112">
        <v>37</v>
      </c>
    </row>
    <row r="64" spans="1:11" x14ac:dyDescent="0.25">
      <c r="A64" s="96">
        <v>2011</v>
      </c>
      <c r="B64" s="409">
        <v>1108</v>
      </c>
      <c r="C64" s="112">
        <v>726</v>
      </c>
      <c r="D64" s="112">
        <v>382</v>
      </c>
      <c r="E64" s="112">
        <v>413</v>
      </c>
      <c r="F64" s="112">
        <v>103</v>
      </c>
      <c r="G64" s="112">
        <v>73</v>
      </c>
      <c r="H64" s="112">
        <v>109</v>
      </c>
      <c r="I64" s="112">
        <v>253</v>
      </c>
      <c r="J64" s="112">
        <v>104</v>
      </c>
      <c r="K64" s="112">
        <v>53</v>
      </c>
    </row>
    <row r="65" spans="1:11" x14ac:dyDescent="0.25">
      <c r="A65" s="96">
        <v>2012</v>
      </c>
      <c r="B65" s="409">
        <v>923</v>
      </c>
      <c r="C65" s="112">
        <v>614</v>
      </c>
      <c r="D65" s="112">
        <v>309</v>
      </c>
      <c r="E65" s="112">
        <v>325</v>
      </c>
      <c r="F65" s="112">
        <v>104</v>
      </c>
      <c r="G65" s="112">
        <v>64</v>
      </c>
      <c r="H65" s="112">
        <v>90</v>
      </c>
      <c r="I65" s="112">
        <v>204</v>
      </c>
      <c r="J65" s="112">
        <v>84</v>
      </c>
      <c r="K65" s="112">
        <v>53</v>
      </c>
    </row>
    <row r="66" spans="1:11" x14ac:dyDescent="0.25">
      <c r="A66" s="96">
        <v>2013</v>
      </c>
      <c r="B66" s="409">
        <v>631</v>
      </c>
      <c r="C66" s="112">
        <v>413</v>
      </c>
      <c r="D66" s="112">
        <v>218</v>
      </c>
      <c r="E66" s="112">
        <v>214</v>
      </c>
      <c r="F66" s="112">
        <v>77</v>
      </c>
      <c r="G66" s="112">
        <v>31</v>
      </c>
      <c r="H66" s="112">
        <v>74</v>
      </c>
      <c r="I66" s="112">
        <v>132</v>
      </c>
      <c r="J66" s="112">
        <v>67</v>
      </c>
      <c r="K66" s="112">
        <v>36</v>
      </c>
    </row>
    <row r="67" spans="1:11" x14ac:dyDescent="0.25">
      <c r="A67" s="96">
        <v>2014</v>
      </c>
      <c r="B67" s="409">
        <v>788</v>
      </c>
      <c r="C67" s="112">
        <v>465</v>
      </c>
      <c r="D67" s="112">
        <v>323</v>
      </c>
      <c r="E67" s="112">
        <v>257</v>
      </c>
      <c r="F67" s="112">
        <v>95</v>
      </c>
      <c r="G67" s="112">
        <v>50</v>
      </c>
      <c r="H67" s="112">
        <v>93</v>
      </c>
      <c r="I67" s="112">
        <v>177</v>
      </c>
      <c r="J67" s="112">
        <v>69</v>
      </c>
      <c r="K67" s="112">
        <v>47</v>
      </c>
    </row>
    <row r="68" spans="1:11" x14ac:dyDescent="0.25">
      <c r="A68" s="96">
        <v>2015</v>
      </c>
      <c r="B68" s="409">
        <v>881</v>
      </c>
      <c r="C68" s="112">
        <v>602</v>
      </c>
      <c r="D68" s="112">
        <v>279</v>
      </c>
      <c r="E68" s="112">
        <v>319</v>
      </c>
      <c r="F68" s="112">
        <v>115</v>
      </c>
      <c r="G68" s="112">
        <v>62</v>
      </c>
      <c r="H68" s="112">
        <v>86</v>
      </c>
      <c r="I68" s="112">
        <v>188</v>
      </c>
      <c r="J68" s="112">
        <v>67</v>
      </c>
      <c r="K68" s="112">
        <v>44</v>
      </c>
    </row>
    <row r="69" spans="1:11" x14ac:dyDescent="0.25">
      <c r="A69" s="96">
        <v>2016</v>
      </c>
      <c r="B69" s="409">
        <v>829</v>
      </c>
      <c r="C69" s="112">
        <v>563</v>
      </c>
      <c r="D69" s="112">
        <v>266</v>
      </c>
      <c r="E69" s="112">
        <v>313</v>
      </c>
      <c r="F69" s="112">
        <v>80</v>
      </c>
      <c r="G69" s="112">
        <v>61</v>
      </c>
      <c r="H69" s="112">
        <v>46</v>
      </c>
      <c r="I69" s="112">
        <v>219</v>
      </c>
      <c r="J69" s="112">
        <v>73</v>
      </c>
      <c r="K69" s="112">
        <v>37</v>
      </c>
    </row>
    <row r="70" spans="1:11" x14ac:dyDescent="0.25">
      <c r="A70" s="96">
        <v>2017</v>
      </c>
      <c r="B70" s="409">
        <v>732</v>
      </c>
      <c r="C70" s="112">
        <v>505</v>
      </c>
      <c r="D70" s="112">
        <v>227</v>
      </c>
      <c r="E70" s="112">
        <v>279</v>
      </c>
      <c r="F70" s="112">
        <v>86</v>
      </c>
      <c r="G70" s="112">
        <v>66</v>
      </c>
      <c r="H70" s="112">
        <v>72</v>
      </c>
      <c r="I70" s="112">
        <v>141</v>
      </c>
      <c r="J70" s="112">
        <v>52</v>
      </c>
      <c r="K70" s="112">
        <v>35</v>
      </c>
    </row>
    <row r="71" spans="1:11" x14ac:dyDescent="0.25">
      <c r="A71" s="96">
        <v>2018</v>
      </c>
      <c r="B71" s="409">
        <v>1343</v>
      </c>
      <c r="C71" s="112">
        <v>883</v>
      </c>
      <c r="D71" s="112">
        <v>460</v>
      </c>
      <c r="E71" s="112">
        <v>481</v>
      </c>
      <c r="F71" s="112">
        <v>126</v>
      </c>
      <c r="G71" s="112">
        <v>64</v>
      </c>
      <c r="H71" s="112">
        <v>121</v>
      </c>
      <c r="I71" s="112">
        <v>378</v>
      </c>
      <c r="J71" s="112">
        <v>117</v>
      </c>
      <c r="K71" s="112">
        <v>56</v>
      </c>
    </row>
    <row r="72" spans="1:11" x14ac:dyDescent="0.25">
      <c r="A72" s="96">
        <v>2019</v>
      </c>
      <c r="B72" s="409">
        <v>1139</v>
      </c>
      <c r="C72" s="112">
        <v>848</v>
      </c>
      <c r="D72" s="112">
        <v>291</v>
      </c>
      <c r="E72" s="112">
        <v>390</v>
      </c>
      <c r="F72" s="112">
        <v>83</v>
      </c>
      <c r="G72" s="112">
        <v>70</v>
      </c>
      <c r="H72" s="112">
        <v>123</v>
      </c>
      <c r="I72" s="112">
        <v>300</v>
      </c>
      <c r="J72" s="112">
        <v>133</v>
      </c>
      <c r="K72" s="112">
        <v>40</v>
      </c>
    </row>
    <row r="73" spans="1:11" ht="13.8" thickBot="1" x14ac:dyDescent="0.3">
      <c r="A73" s="393">
        <v>2020</v>
      </c>
      <c r="B73" s="410">
        <v>672.71</v>
      </c>
      <c r="C73" s="394">
        <v>413.07</v>
      </c>
      <c r="D73" s="394">
        <v>259.64</v>
      </c>
      <c r="E73" s="394">
        <v>259.07</v>
      </c>
      <c r="F73" s="394">
        <v>54.95</v>
      </c>
      <c r="G73" s="394">
        <v>45.1</v>
      </c>
      <c r="H73" s="394">
        <v>49.57</v>
      </c>
      <c r="I73" s="394">
        <v>180.54</v>
      </c>
      <c r="J73" s="394">
        <v>56.18</v>
      </c>
      <c r="K73" s="394">
        <v>27.32</v>
      </c>
    </row>
    <row r="74" spans="1:11" x14ac:dyDescent="0.25">
      <c r="A74" s="202" t="s">
        <v>491</v>
      </c>
      <c r="B74" s="202"/>
      <c r="C74" s="202"/>
      <c r="D74" s="202"/>
      <c r="E74" s="202"/>
      <c r="F74" s="202"/>
      <c r="G74" s="202"/>
      <c r="H74" s="202"/>
      <c r="I74" s="202"/>
      <c r="J74" s="202"/>
      <c r="K74" s="202"/>
    </row>
    <row r="75" spans="1:11" x14ac:dyDescent="0.25">
      <c r="A75" s="156" t="s">
        <v>109</v>
      </c>
      <c r="B75" s="156"/>
      <c r="C75" s="156"/>
      <c r="D75" s="156"/>
      <c r="E75" s="156"/>
      <c r="F75" s="156"/>
      <c r="G75" s="156"/>
      <c r="H75" s="156"/>
      <c r="I75" s="156"/>
      <c r="J75" s="156"/>
      <c r="K75" s="156"/>
    </row>
    <row r="76" spans="1:11" x14ac:dyDescent="0.25">
      <c r="A76" s="176" t="s">
        <v>338</v>
      </c>
      <c r="B76" s="176"/>
      <c r="C76" s="176"/>
      <c r="D76" s="176"/>
      <c r="E76" s="176"/>
      <c r="F76" s="176"/>
      <c r="G76" s="176"/>
      <c r="H76" s="176"/>
      <c r="I76" s="176"/>
      <c r="J76" s="176"/>
      <c r="K76" s="176"/>
    </row>
  </sheetData>
  <mergeCells count="6">
    <mergeCell ref="A1:K1"/>
    <mergeCell ref="J4:K4"/>
    <mergeCell ref="E5:K5"/>
    <mergeCell ref="A75:K75"/>
    <mergeCell ref="A76:K76"/>
    <mergeCell ref="A74:K74"/>
  </mergeCells>
  <pageMargins left="0.59055118110236227" right="0.59055118110236227" top="0.98425196850393704" bottom="0.98425196850393704" header="0.51181102362204722" footer="0.51181102362204722"/>
  <pageSetup paperSize="9" orientation="portrait" verticalDpi="4294967292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1:M24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4" customWidth="1"/>
    <col min="2" max="2" width="5.33203125" style="4" bestFit="1" customWidth="1"/>
    <col min="3" max="4" width="7.88671875" style="4" customWidth="1"/>
    <col min="5" max="5" width="9" style="4" bestFit="1" customWidth="1"/>
    <col min="6" max="6" width="6.33203125" style="4" customWidth="1"/>
    <col min="7" max="7" width="7.88671875" style="4" bestFit="1" customWidth="1"/>
    <col min="8" max="8" width="7.33203125" style="4" bestFit="1" customWidth="1"/>
    <col min="9" max="9" width="5.6640625" style="4" customWidth="1"/>
    <col min="10" max="10" width="9.44140625" style="4" customWidth="1"/>
    <col min="11" max="11" width="6.33203125" style="4" bestFit="1" customWidth="1"/>
    <col min="12" max="12" width="5.6640625" style="4" customWidth="1"/>
    <col min="13" max="13" width="6.88671875" style="4" bestFit="1" customWidth="1"/>
    <col min="14" max="16384" width="11.44140625" style="4"/>
  </cols>
  <sheetData>
    <row r="1" spans="1:13" ht="18" customHeight="1" x14ac:dyDescent="0.25">
      <c r="A1" s="129" t="s">
        <v>419</v>
      </c>
      <c r="B1" s="129"/>
      <c r="C1" s="129"/>
      <c r="D1" s="129"/>
      <c r="E1" s="129"/>
      <c r="F1" s="129"/>
      <c r="G1" s="129"/>
      <c r="H1" s="129"/>
      <c r="I1" s="130"/>
      <c r="J1" s="130"/>
      <c r="K1" s="130"/>
      <c r="L1" s="130"/>
      <c r="M1" s="130"/>
    </row>
    <row r="2" spans="1:13" ht="18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8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13.8" thickBot="1" x14ac:dyDescent="0.3">
      <c r="A4" s="15"/>
      <c r="J4" s="125" t="s">
        <v>86</v>
      </c>
      <c r="K4" s="125"/>
      <c r="L4" s="125"/>
      <c r="M4" s="125"/>
    </row>
    <row r="5" spans="1:13" s="23" customFormat="1" x14ac:dyDescent="0.25">
      <c r="A5" s="203"/>
      <c r="B5" s="406" t="s">
        <v>0</v>
      </c>
      <c r="C5" s="223" t="s">
        <v>143</v>
      </c>
      <c r="D5" s="224"/>
      <c r="E5" s="223" t="s">
        <v>55</v>
      </c>
      <c r="F5" s="224"/>
      <c r="G5" s="224"/>
      <c r="H5" s="224"/>
      <c r="I5" s="224"/>
      <c r="J5" s="223" t="s">
        <v>56</v>
      </c>
      <c r="K5" s="223"/>
      <c r="L5" s="223"/>
      <c r="M5" s="223"/>
    </row>
    <row r="6" spans="1:13" s="23" customFormat="1" ht="39.6" x14ac:dyDescent="0.25">
      <c r="A6" s="204"/>
      <c r="B6" s="225"/>
      <c r="C6" s="205" t="s">
        <v>168</v>
      </c>
      <c r="D6" s="204" t="s">
        <v>142</v>
      </c>
      <c r="E6" s="205" t="s">
        <v>145</v>
      </c>
      <c r="F6" s="204" t="s">
        <v>57</v>
      </c>
      <c r="G6" s="205" t="s">
        <v>172</v>
      </c>
      <c r="H6" s="204" t="s">
        <v>131</v>
      </c>
      <c r="I6" s="204" t="s">
        <v>58</v>
      </c>
      <c r="J6" s="205" t="s">
        <v>173</v>
      </c>
      <c r="K6" s="205" t="s">
        <v>57</v>
      </c>
      <c r="L6" s="204" t="s">
        <v>58</v>
      </c>
      <c r="M6" s="204" t="s">
        <v>59</v>
      </c>
    </row>
    <row r="7" spans="1:13" x14ac:dyDescent="0.25">
      <c r="A7" s="12" t="s">
        <v>3</v>
      </c>
      <c r="B7" s="222">
        <v>95</v>
      </c>
      <c r="C7" s="14">
        <v>1</v>
      </c>
      <c r="D7" s="14">
        <v>11</v>
      </c>
      <c r="E7" s="14">
        <v>23</v>
      </c>
      <c r="F7" s="14">
        <v>6</v>
      </c>
      <c r="G7" s="14">
        <v>8</v>
      </c>
      <c r="H7" s="14">
        <v>9</v>
      </c>
      <c r="I7" s="14">
        <v>1</v>
      </c>
      <c r="J7" s="6">
        <v>5</v>
      </c>
      <c r="K7" s="6">
        <v>2</v>
      </c>
      <c r="L7" s="6">
        <v>5</v>
      </c>
      <c r="M7" s="6">
        <v>24</v>
      </c>
    </row>
    <row r="8" spans="1:13" x14ac:dyDescent="0.25">
      <c r="A8" s="10" t="s">
        <v>134</v>
      </c>
      <c r="B8" s="222">
        <v>3</v>
      </c>
      <c r="C8" s="14" t="s">
        <v>171</v>
      </c>
      <c r="D8" s="14">
        <v>2</v>
      </c>
      <c r="E8" s="14" t="s">
        <v>171</v>
      </c>
      <c r="F8" s="14" t="s">
        <v>171</v>
      </c>
      <c r="G8" s="14" t="s">
        <v>171</v>
      </c>
      <c r="H8" s="14" t="s">
        <v>171</v>
      </c>
      <c r="I8" s="14" t="s">
        <v>171</v>
      </c>
      <c r="J8" s="6" t="s">
        <v>171</v>
      </c>
      <c r="K8" s="6" t="s">
        <v>171</v>
      </c>
      <c r="L8" s="6" t="s">
        <v>171</v>
      </c>
      <c r="M8" s="6">
        <v>1</v>
      </c>
    </row>
    <row r="9" spans="1:13" x14ac:dyDescent="0.25">
      <c r="A9" s="10" t="s">
        <v>115</v>
      </c>
      <c r="B9" s="222">
        <v>6</v>
      </c>
      <c r="C9" s="14" t="s">
        <v>171</v>
      </c>
      <c r="D9" s="14">
        <v>1</v>
      </c>
      <c r="E9" s="14" t="s">
        <v>171</v>
      </c>
      <c r="F9" s="14">
        <v>1</v>
      </c>
      <c r="G9" s="14">
        <v>3</v>
      </c>
      <c r="H9" s="14" t="s">
        <v>171</v>
      </c>
      <c r="I9" s="14" t="s">
        <v>171</v>
      </c>
      <c r="J9" s="6" t="s">
        <v>171</v>
      </c>
      <c r="K9" s="6" t="s">
        <v>171</v>
      </c>
      <c r="L9" s="6">
        <v>1</v>
      </c>
      <c r="M9" s="6" t="s">
        <v>171</v>
      </c>
    </row>
    <row r="10" spans="1:13" x14ac:dyDescent="0.25">
      <c r="A10" s="10" t="s">
        <v>116</v>
      </c>
      <c r="B10" s="222">
        <v>5</v>
      </c>
      <c r="C10" s="14" t="s">
        <v>171</v>
      </c>
      <c r="D10" s="14">
        <v>1</v>
      </c>
      <c r="E10" s="14">
        <v>2</v>
      </c>
      <c r="F10" s="14">
        <v>1</v>
      </c>
      <c r="G10" s="14" t="s">
        <v>171</v>
      </c>
      <c r="H10" s="14">
        <v>1</v>
      </c>
      <c r="I10" s="14" t="s">
        <v>171</v>
      </c>
      <c r="J10" s="6" t="s">
        <v>171</v>
      </c>
      <c r="K10" s="6" t="s">
        <v>171</v>
      </c>
      <c r="L10" s="6" t="s">
        <v>171</v>
      </c>
      <c r="M10" s="6" t="s">
        <v>171</v>
      </c>
    </row>
    <row r="11" spans="1:13" x14ac:dyDescent="0.25">
      <c r="A11" s="7" t="s">
        <v>117</v>
      </c>
      <c r="B11" s="222">
        <v>3</v>
      </c>
      <c r="C11" s="14" t="s">
        <v>171</v>
      </c>
      <c r="D11" s="14" t="s">
        <v>171</v>
      </c>
      <c r="E11" s="14">
        <v>1</v>
      </c>
      <c r="F11" s="14" t="s">
        <v>171</v>
      </c>
      <c r="G11" s="14" t="s">
        <v>171</v>
      </c>
      <c r="H11" s="14">
        <v>1</v>
      </c>
      <c r="I11" s="14" t="s">
        <v>171</v>
      </c>
      <c r="J11" s="6" t="s">
        <v>171</v>
      </c>
      <c r="K11" s="6" t="s">
        <v>171</v>
      </c>
      <c r="L11" s="6" t="s">
        <v>171</v>
      </c>
      <c r="M11" s="6">
        <v>1</v>
      </c>
    </row>
    <row r="12" spans="1:13" x14ac:dyDescent="0.25">
      <c r="A12" s="7" t="s">
        <v>118</v>
      </c>
      <c r="B12" s="222">
        <v>9</v>
      </c>
      <c r="C12" s="14" t="s">
        <v>171</v>
      </c>
      <c r="D12" s="14">
        <v>2</v>
      </c>
      <c r="E12" s="14">
        <v>1</v>
      </c>
      <c r="F12" s="14" t="s">
        <v>171</v>
      </c>
      <c r="G12" s="14" t="s">
        <v>171</v>
      </c>
      <c r="H12" s="14">
        <v>3</v>
      </c>
      <c r="I12" s="14" t="s">
        <v>171</v>
      </c>
      <c r="J12" s="6" t="s">
        <v>171</v>
      </c>
      <c r="K12" s="6" t="s">
        <v>171</v>
      </c>
      <c r="L12" s="6" t="s">
        <v>171</v>
      </c>
      <c r="M12" s="6">
        <v>3</v>
      </c>
    </row>
    <row r="13" spans="1:13" x14ac:dyDescent="0.25">
      <c r="A13" s="7" t="s">
        <v>119</v>
      </c>
      <c r="B13" s="222">
        <v>11</v>
      </c>
      <c r="C13" s="14" t="s">
        <v>171</v>
      </c>
      <c r="D13" s="14" t="s">
        <v>171</v>
      </c>
      <c r="E13" s="14">
        <v>2</v>
      </c>
      <c r="F13" s="14">
        <v>1</v>
      </c>
      <c r="G13" s="14">
        <v>4</v>
      </c>
      <c r="H13" s="14">
        <v>1</v>
      </c>
      <c r="I13" s="14" t="s">
        <v>171</v>
      </c>
      <c r="J13" s="6" t="s">
        <v>171</v>
      </c>
      <c r="K13" s="6" t="s">
        <v>171</v>
      </c>
      <c r="L13" s="6" t="s">
        <v>171</v>
      </c>
      <c r="M13" s="6">
        <v>3</v>
      </c>
    </row>
    <row r="14" spans="1:13" x14ac:dyDescent="0.25">
      <c r="A14" s="7" t="s">
        <v>120</v>
      </c>
      <c r="B14" s="222">
        <v>20</v>
      </c>
      <c r="C14" s="14">
        <v>1</v>
      </c>
      <c r="D14" s="14">
        <v>1</v>
      </c>
      <c r="E14" s="14">
        <v>4</v>
      </c>
      <c r="F14" s="14">
        <v>1</v>
      </c>
      <c r="G14" s="14">
        <v>1</v>
      </c>
      <c r="H14" s="14">
        <v>2</v>
      </c>
      <c r="I14" s="14">
        <v>1</v>
      </c>
      <c r="J14" s="6">
        <v>1</v>
      </c>
      <c r="K14" s="6">
        <v>2</v>
      </c>
      <c r="L14" s="6">
        <v>1</v>
      </c>
      <c r="M14" s="6">
        <v>5</v>
      </c>
    </row>
    <row r="15" spans="1:13" x14ac:dyDescent="0.25">
      <c r="A15" s="7" t="s">
        <v>121</v>
      </c>
      <c r="B15" s="222">
        <v>14</v>
      </c>
      <c r="C15" s="14" t="s">
        <v>171</v>
      </c>
      <c r="D15" s="14">
        <v>2</v>
      </c>
      <c r="E15" s="14">
        <v>6</v>
      </c>
      <c r="F15" s="14">
        <v>1</v>
      </c>
      <c r="G15" s="14" t="s">
        <v>171</v>
      </c>
      <c r="H15" s="14" t="s">
        <v>171</v>
      </c>
      <c r="I15" s="14" t="s">
        <v>171</v>
      </c>
      <c r="J15" s="6">
        <v>1</v>
      </c>
      <c r="K15" s="6" t="s">
        <v>171</v>
      </c>
      <c r="L15" s="6">
        <v>1</v>
      </c>
      <c r="M15" s="6">
        <v>3</v>
      </c>
    </row>
    <row r="16" spans="1:13" x14ac:dyDescent="0.25">
      <c r="A16" s="7" t="s">
        <v>122</v>
      </c>
      <c r="B16" s="222">
        <v>16</v>
      </c>
      <c r="C16" s="14" t="s">
        <v>171</v>
      </c>
      <c r="D16" s="14">
        <v>1</v>
      </c>
      <c r="E16" s="14">
        <v>4</v>
      </c>
      <c r="F16" s="14">
        <v>1</v>
      </c>
      <c r="G16" s="14" t="s">
        <v>171</v>
      </c>
      <c r="H16" s="14">
        <v>1</v>
      </c>
      <c r="I16" s="14" t="s">
        <v>171</v>
      </c>
      <c r="J16" s="6">
        <v>2</v>
      </c>
      <c r="K16" s="6" t="s">
        <v>171</v>
      </c>
      <c r="L16" s="6">
        <v>1</v>
      </c>
      <c r="M16" s="6">
        <v>6</v>
      </c>
    </row>
    <row r="17" spans="1:13" x14ac:dyDescent="0.25">
      <c r="A17" s="7" t="s">
        <v>123</v>
      </c>
      <c r="B17" s="222">
        <v>8</v>
      </c>
      <c r="C17" s="14" t="s">
        <v>171</v>
      </c>
      <c r="D17" s="14">
        <v>1</v>
      </c>
      <c r="E17" s="14">
        <v>3</v>
      </c>
      <c r="F17" s="14" t="s">
        <v>171</v>
      </c>
      <c r="G17" s="14" t="s">
        <v>171</v>
      </c>
      <c r="H17" s="14" t="s">
        <v>171</v>
      </c>
      <c r="I17" s="14" t="s">
        <v>171</v>
      </c>
      <c r="J17" s="6">
        <v>1</v>
      </c>
      <c r="K17" s="6" t="s">
        <v>171</v>
      </c>
      <c r="L17" s="6">
        <v>1</v>
      </c>
      <c r="M17" s="6">
        <v>2</v>
      </c>
    </row>
    <row r="18" spans="1:13" x14ac:dyDescent="0.25">
      <c r="A18" s="12" t="s">
        <v>4</v>
      </c>
      <c r="B18" s="222">
        <v>75</v>
      </c>
      <c r="C18" s="14">
        <v>1</v>
      </c>
      <c r="D18" s="14">
        <v>11</v>
      </c>
      <c r="E18" s="14">
        <v>14</v>
      </c>
      <c r="F18" s="14">
        <v>4</v>
      </c>
      <c r="G18" s="14">
        <v>4</v>
      </c>
      <c r="H18" s="14">
        <v>7</v>
      </c>
      <c r="I18" s="14">
        <v>1</v>
      </c>
      <c r="J18" s="6">
        <v>5</v>
      </c>
      <c r="K18" s="6">
        <v>2</v>
      </c>
      <c r="L18" s="6">
        <v>5</v>
      </c>
      <c r="M18" s="6">
        <v>21</v>
      </c>
    </row>
    <row r="19" spans="1:13" x14ac:dyDescent="0.25">
      <c r="A19" s="12" t="s">
        <v>5</v>
      </c>
      <c r="B19" s="222">
        <v>20</v>
      </c>
      <c r="C19" s="14" t="s">
        <v>171</v>
      </c>
      <c r="D19" s="14" t="s">
        <v>171</v>
      </c>
      <c r="E19" s="14">
        <v>9</v>
      </c>
      <c r="F19" s="14">
        <v>2</v>
      </c>
      <c r="G19" s="14">
        <v>4</v>
      </c>
      <c r="H19" s="14">
        <v>2</v>
      </c>
      <c r="I19" s="14" t="s">
        <v>171</v>
      </c>
      <c r="J19" s="6" t="s">
        <v>171</v>
      </c>
      <c r="K19" s="6" t="s">
        <v>171</v>
      </c>
      <c r="L19" s="6" t="s">
        <v>171</v>
      </c>
      <c r="M19" s="6">
        <v>3</v>
      </c>
    </row>
    <row r="20" spans="1:13" x14ac:dyDescent="0.25">
      <c r="A20" s="12" t="s">
        <v>6</v>
      </c>
      <c r="B20" s="222">
        <v>59</v>
      </c>
      <c r="C20" s="14">
        <v>1</v>
      </c>
      <c r="D20" s="14">
        <v>6</v>
      </c>
      <c r="E20" s="14">
        <v>13</v>
      </c>
      <c r="F20" s="14">
        <v>5</v>
      </c>
      <c r="G20" s="14">
        <v>6</v>
      </c>
      <c r="H20" s="14">
        <v>7</v>
      </c>
      <c r="I20" s="14">
        <v>1</v>
      </c>
      <c r="J20" s="6">
        <v>3</v>
      </c>
      <c r="K20" s="6">
        <v>1</v>
      </c>
      <c r="L20" s="6">
        <v>3</v>
      </c>
      <c r="M20" s="6">
        <v>13</v>
      </c>
    </row>
    <row r="21" spans="1:13" ht="13.8" thickBot="1" x14ac:dyDescent="0.3">
      <c r="A21" s="198" t="s">
        <v>7</v>
      </c>
      <c r="B21" s="226">
        <v>36</v>
      </c>
      <c r="C21" s="206" t="s">
        <v>171</v>
      </c>
      <c r="D21" s="206">
        <v>5</v>
      </c>
      <c r="E21" s="206">
        <v>10</v>
      </c>
      <c r="F21" s="206">
        <v>1</v>
      </c>
      <c r="G21" s="206">
        <v>2</v>
      </c>
      <c r="H21" s="206">
        <v>2</v>
      </c>
      <c r="I21" s="206" t="s">
        <v>171</v>
      </c>
      <c r="J21" s="201">
        <v>2</v>
      </c>
      <c r="K21" s="201">
        <v>1</v>
      </c>
      <c r="L21" s="201">
        <v>2</v>
      </c>
      <c r="M21" s="201">
        <v>11</v>
      </c>
    </row>
    <row r="22" spans="1:13" x14ac:dyDescent="0.25">
      <c r="A22" s="202" t="s">
        <v>491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</row>
    <row r="23" spans="1:13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3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</sheetData>
  <mergeCells count="8">
    <mergeCell ref="E5:I5"/>
    <mergeCell ref="J5:M5"/>
    <mergeCell ref="A1:M1"/>
    <mergeCell ref="A24:M24"/>
    <mergeCell ref="A23:M23"/>
    <mergeCell ref="J4:M4"/>
    <mergeCell ref="C5:D5"/>
    <mergeCell ref="A22:M22"/>
  </mergeCells>
  <phoneticPr fontId="2" type="noConversion"/>
  <pageMargins left="0.59055118110236227" right="0.59055118110236227" top="0.98425196850393704" bottom="0.98425196850393704" header="0.51181102362204722" footer="0.51181102362204722"/>
  <pageSetup paperSize="9" scale="91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4"/>
    <pageSetUpPr fitToPage="1"/>
  </sheetPr>
  <dimension ref="A1:M26"/>
  <sheetViews>
    <sheetView zoomScaleNormal="100" workbookViewId="0">
      <selection sqref="A1:M1"/>
    </sheetView>
  </sheetViews>
  <sheetFormatPr baseColWidth="10" defaultColWidth="10.33203125" defaultRowHeight="13.2" x14ac:dyDescent="0.25"/>
  <cols>
    <col min="1" max="1" width="21" style="98" customWidth="1"/>
    <col min="2" max="2" width="6" style="98" bestFit="1" customWidth="1"/>
    <col min="3" max="3" width="7.5546875" style="99" customWidth="1"/>
    <col min="4" max="4" width="6" style="98" bestFit="1" customWidth="1"/>
    <col min="5" max="5" width="7.5546875" style="99" customWidth="1"/>
    <col min="6" max="6" width="6" style="98" bestFit="1" customWidth="1"/>
    <col min="7" max="7" width="7.5546875" style="99" customWidth="1"/>
    <col min="8" max="8" width="6" style="99" bestFit="1" customWidth="1"/>
    <col min="9" max="11" width="7.5546875" style="99" customWidth="1"/>
    <col min="12" max="13" width="6.77734375" style="99" customWidth="1"/>
    <col min="14" max="16384" width="10.33203125" style="98"/>
  </cols>
  <sheetData>
    <row r="1" spans="1:13" ht="18" customHeight="1" x14ac:dyDescent="0.3">
      <c r="A1" s="179" t="s">
        <v>360</v>
      </c>
      <c r="B1" s="179"/>
      <c r="C1" s="179"/>
      <c r="D1" s="179"/>
      <c r="E1" s="179"/>
      <c r="F1" s="179"/>
      <c r="G1" s="179"/>
      <c r="H1" s="179"/>
      <c r="I1" s="180"/>
      <c r="J1" s="180"/>
      <c r="K1" s="180"/>
      <c r="L1" s="180"/>
      <c r="M1" s="180"/>
    </row>
    <row r="2" spans="1:13" ht="12.75" customHeight="1" x14ac:dyDescent="0.25">
      <c r="A2" s="107" t="s">
        <v>339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18" customHeight="1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ht="18" customHeight="1" x14ac:dyDescent="0.25">
      <c r="A4" s="10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3" ht="13.8" thickBot="1" x14ac:dyDescent="0.3">
      <c r="L5" s="181" t="s">
        <v>340</v>
      </c>
      <c r="M5" s="181"/>
    </row>
    <row r="6" spans="1:13" s="100" customFormat="1" ht="25.5" customHeight="1" x14ac:dyDescent="0.25">
      <c r="A6" s="395"/>
      <c r="B6" s="400">
        <v>1984</v>
      </c>
      <c r="C6" s="400"/>
      <c r="D6" s="400">
        <v>1996</v>
      </c>
      <c r="E6" s="400"/>
      <c r="F6" s="400">
        <v>2002</v>
      </c>
      <c r="G6" s="400"/>
      <c r="H6" s="400">
        <v>2008</v>
      </c>
      <c r="I6" s="400"/>
      <c r="J6" s="400">
        <v>2014</v>
      </c>
      <c r="K6" s="400"/>
      <c r="L6" s="400" t="s">
        <v>341</v>
      </c>
      <c r="M6" s="400"/>
    </row>
    <row r="7" spans="1:13" s="100" customFormat="1" ht="52.8" x14ac:dyDescent="0.25">
      <c r="A7" s="396"/>
      <c r="B7" s="397" t="s">
        <v>234</v>
      </c>
      <c r="C7" s="398" t="s">
        <v>342</v>
      </c>
      <c r="D7" s="397" t="s">
        <v>234</v>
      </c>
      <c r="E7" s="397" t="s">
        <v>342</v>
      </c>
      <c r="F7" s="397" t="s">
        <v>234</v>
      </c>
      <c r="G7" s="397" t="s">
        <v>342</v>
      </c>
      <c r="H7" s="397" t="s">
        <v>234</v>
      </c>
      <c r="I7" s="397" t="s">
        <v>342</v>
      </c>
      <c r="J7" s="397" t="s">
        <v>234</v>
      </c>
      <c r="K7" s="397" t="s">
        <v>342</v>
      </c>
      <c r="L7" s="399" t="s">
        <v>343</v>
      </c>
      <c r="M7" s="399" t="s">
        <v>344</v>
      </c>
    </row>
    <row r="8" spans="1:13" x14ac:dyDescent="0.25">
      <c r="A8" s="101" t="s">
        <v>345</v>
      </c>
      <c r="B8" s="98">
        <v>16054</v>
      </c>
      <c r="C8" s="102">
        <v>100</v>
      </c>
      <c r="D8" s="98">
        <v>16054</v>
      </c>
      <c r="E8" s="102">
        <v>100</v>
      </c>
      <c r="F8" s="98">
        <v>16054</v>
      </c>
      <c r="G8" s="102">
        <v>100</v>
      </c>
      <c r="H8" s="103">
        <v>16054</v>
      </c>
      <c r="I8" s="102">
        <v>100</v>
      </c>
      <c r="J8" s="103">
        <v>16054</v>
      </c>
      <c r="K8" s="102">
        <v>100</v>
      </c>
      <c r="L8" s="104">
        <v>0</v>
      </c>
      <c r="M8" s="105">
        <v>0</v>
      </c>
    </row>
    <row r="9" spans="1:13" x14ac:dyDescent="0.25">
      <c r="A9" s="101" t="s">
        <v>346</v>
      </c>
      <c r="B9" s="98">
        <v>6518</v>
      </c>
      <c r="C9" s="102">
        <v>40.600473402267347</v>
      </c>
      <c r="D9" s="98">
        <v>6662</v>
      </c>
      <c r="E9" s="102">
        <v>41.497446119347202</v>
      </c>
      <c r="F9" s="98">
        <v>6632</v>
      </c>
      <c r="G9" s="102">
        <v>41.310576803288903</v>
      </c>
      <c r="H9" s="103">
        <v>6629</v>
      </c>
      <c r="I9" s="102">
        <v>41.291889871683068</v>
      </c>
      <c r="J9" s="103">
        <v>6678</v>
      </c>
      <c r="K9" s="102">
        <v>41.597109754578298</v>
      </c>
      <c r="L9" s="103">
        <v>160</v>
      </c>
      <c r="M9" s="102">
        <v>2.4547407180116601</v>
      </c>
    </row>
    <row r="10" spans="1:13" ht="26.4" x14ac:dyDescent="0.25">
      <c r="A10" s="106" t="s">
        <v>347</v>
      </c>
      <c r="B10" s="98">
        <v>5825</v>
      </c>
      <c r="C10" s="102">
        <v>36.283792201320544</v>
      </c>
      <c r="D10" s="98">
        <v>5537</v>
      </c>
      <c r="E10" s="102">
        <v>34.489846767160834</v>
      </c>
      <c r="F10" s="98">
        <v>5423</v>
      </c>
      <c r="G10" s="102">
        <v>33.779743366139279</v>
      </c>
      <c r="H10" s="103">
        <v>5331</v>
      </c>
      <c r="I10" s="102">
        <v>33.206677463560489</v>
      </c>
      <c r="J10" s="103">
        <v>5234</v>
      </c>
      <c r="K10" s="102">
        <v>32.602466674971971</v>
      </c>
      <c r="L10" s="103">
        <v>-591</v>
      </c>
      <c r="M10" s="102">
        <v>-10.145922746781116</v>
      </c>
    </row>
    <row r="11" spans="1:13" x14ac:dyDescent="0.25">
      <c r="A11" s="98" t="s">
        <v>348</v>
      </c>
      <c r="B11" s="98">
        <v>173</v>
      </c>
      <c r="C11" s="102">
        <v>1.0776130559362151</v>
      </c>
      <c r="D11" s="98">
        <v>145</v>
      </c>
      <c r="E11" s="102">
        <v>0.90320169428179886</v>
      </c>
      <c r="F11" s="98">
        <v>111</v>
      </c>
      <c r="G11" s="102">
        <v>0.69141646941572188</v>
      </c>
      <c r="H11" s="103">
        <v>96</v>
      </c>
      <c r="I11" s="102">
        <v>0.59798181138657025</v>
      </c>
      <c r="J11" s="103">
        <v>88</v>
      </c>
      <c r="K11" s="102">
        <v>0.5481499937710228</v>
      </c>
      <c r="L11" s="103">
        <v>-85</v>
      </c>
      <c r="M11" s="102">
        <v>-49.132947976878611</v>
      </c>
    </row>
    <row r="12" spans="1:13" x14ac:dyDescent="0.25">
      <c r="A12" s="98" t="s">
        <v>349</v>
      </c>
      <c r="B12" s="98">
        <v>17</v>
      </c>
      <c r="C12" s="102">
        <v>0.10589261243303849</v>
      </c>
      <c r="D12" s="98">
        <v>22</v>
      </c>
      <c r="E12" s="102">
        <v>0.1370374984427557</v>
      </c>
      <c r="F12" s="98">
        <v>25</v>
      </c>
      <c r="G12" s="102">
        <v>0.15572443004858602</v>
      </c>
      <c r="H12" s="103">
        <v>25</v>
      </c>
      <c r="I12" s="102">
        <v>0.15572443004858602</v>
      </c>
      <c r="J12" s="103">
        <v>26</v>
      </c>
      <c r="K12" s="102">
        <v>0.16195340725052948</v>
      </c>
      <c r="L12" s="103">
        <v>9</v>
      </c>
      <c r="M12" s="102">
        <v>52.941176470588239</v>
      </c>
    </row>
    <row r="13" spans="1:13" x14ac:dyDescent="0.25">
      <c r="A13" s="98" t="s">
        <v>350</v>
      </c>
      <c r="B13" s="98">
        <v>16</v>
      </c>
      <c r="C13" s="102">
        <v>9.966363523109506E-2</v>
      </c>
      <c r="D13" s="98">
        <v>18</v>
      </c>
      <c r="E13" s="102">
        <v>0.11212158963498194</v>
      </c>
      <c r="F13" s="98">
        <v>19</v>
      </c>
      <c r="G13" s="102">
        <v>0.11835056683692537</v>
      </c>
      <c r="H13" s="103">
        <v>22</v>
      </c>
      <c r="I13" s="102">
        <v>0.1370374984427557</v>
      </c>
      <c r="J13" s="103">
        <v>22</v>
      </c>
      <c r="K13" s="102">
        <v>0.1370374984427557</v>
      </c>
      <c r="L13" s="103">
        <v>6</v>
      </c>
      <c r="M13" s="102">
        <v>37.5</v>
      </c>
    </row>
    <row r="14" spans="1:13" x14ac:dyDescent="0.25">
      <c r="A14" s="98" t="s">
        <v>18</v>
      </c>
      <c r="B14" s="98">
        <v>1977</v>
      </c>
      <c r="C14" s="102">
        <v>12.314687928242183</v>
      </c>
      <c r="D14" s="98">
        <v>1916</v>
      </c>
      <c r="E14" s="102">
        <v>11.934720318923633</v>
      </c>
      <c r="F14" s="98">
        <v>1875</v>
      </c>
      <c r="G14" s="102">
        <v>11.679332253643953</v>
      </c>
      <c r="H14" s="103">
        <v>1770</v>
      </c>
      <c r="I14" s="102">
        <v>11.025289647439889</v>
      </c>
      <c r="J14" s="103">
        <v>1700</v>
      </c>
      <c r="K14" s="102">
        <v>10.589261243303849</v>
      </c>
      <c r="L14" s="103">
        <v>-277</v>
      </c>
      <c r="M14" s="102">
        <v>-14.011127971674252</v>
      </c>
    </row>
    <row r="15" spans="1:13" x14ac:dyDescent="0.25">
      <c r="A15" s="98" t="s">
        <v>351</v>
      </c>
      <c r="B15" s="98">
        <v>1249</v>
      </c>
      <c r="C15" s="102">
        <v>7.7799925252273585</v>
      </c>
      <c r="D15" s="98">
        <v>1119</v>
      </c>
      <c r="E15" s="102">
        <v>6.9702254889747097</v>
      </c>
      <c r="F15" s="98">
        <v>1065</v>
      </c>
      <c r="G15" s="102">
        <v>6.633860720069765</v>
      </c>
      <c r="H15" s="103">
        <v>1063</v>
      </c>
      <c r="I15" s="102">
        <v>6.621402765665878</v>
      </c>
      <c r="J15" s="103">
        <v>1077</v>
      </c>
      <c r="K15" s="102">
        <v>6.708608446493086</v>
      </c>
      <c r="L15" s="103">
        <v>-172</v>
      </c>
      <c r="M15" s="102">
        <v>-13.771016813450759</v>
      </c>
    </row>
    <row r="16" spans="1:13" x14ac:dyDescent="0.25">
      <c r="A16" s="98" t="s">
        <v>352</v>
      </c>
      <c r="B16" s="98">
        <v>405</v>
      </c>
      <c r="C16" s="102">
        <v>2.5227357667870933</v>
      </c>
      <c r="D16" s="98">
        <v>407</v>
      </c>
      <c r="E16" s="102">
        <v>2.5351937211909803</v>
      </c>
      <c r="F16" s="98">
        <v>438</v>
      </c>
      <c r="G16" s="102">
        <v>2.728292014451227</v>
      </c>
      <c r="H16" s="103">
        <v>483</v>
      </c>
      <c r="I16" s="102">
        <v>3.0085959885386817</v>
      </c>
      <c r="J16" s="103">
        <v>490</v>
      </c>
      <c r="K16" s="102">
        <v>3.0521988289522861</v>
      </c>
      <c r="L16" s="103">
        <v>85</v>
      </c>
      <c r="M16" s="102">
        <v>20.987654320987652</v>
      </c>
    </row>
    <row r="17" spans="1:13" x14ac:dyDescent="0.25">
      <c r="A17" s="98" t="s">
        <v>353</v>
      </c>
      <c r="B17" s="98">
        <v>103</v>
      </c>
      <c r="C17" s="102">
        <v>0.64158465180017443</v>
      </c>
      <c r="D17" s="98">
        <v>98</v>
      </c>
      <c r="E17" s="102">
        <v>0.61043976579045722</v>
      </c>
      <c r="F17" s="98">
        <v>94</v>
      </c>
      <c r="G17" s="102">
        <v>0.5855238569826835</v>
      </c>
      <c r="H17" s="103">
        <v>90</v>
      </c>
      <c r="I17" s="102">
        <v>0.56060794817490966</v>
      </c>
      <c r="J17" s="103">
        <v>83</v>
      </c>
      <c r="K17" s="102">
        <v>0.51700510776130559</v>
      </c>
      <c r="L17" s="103">
        <v>-20</v>
      </c>
      <c r="M17" s="102">
        <v>-19.417475728155338</v>
      </c>
    </row>
    <row r="18" spans="1:13" x14ac:dyDescent="0.25">
      <c r="A18" s="98" t="s">
        <v>354</v>
      </c>
      <c r="B18" s="98">
        <v>1885</v>
      </c>
      <c r="C18" s="102">
        <v>11.741622025663386</v>
      </c>
      <c r="D18" s="98">
        <v>1812</v>
      </c>
      <c r="E18" s="102">
        <v>11.286906689921516</v>
      </c>
      <c r="F18" s="98">
        <v>1796</v>
      </c>
      <c r="G18" s="102">
        <v>11.18724305469042</v>
      </c>
      <c r="H18" s="103">
        <v>1782</v>
      </c>
      <c r="I18" s="102">
        <v>11.100037373863211</v>
      </c>
      <c r="J18" s="103">
        <v>1748</v>
      </c>
      <c r="K18" s="102">
        <v>10.888252148997136</v>
      </c>
      <c r="L18" s="103">
        <v>-137</v>
      </c>
      <c r="M18" s="102">
        <v>-7.2679045092838193</v>
      </c>
    </row>
    <row r="19" spans="1:13" x14ac:dyDescent="0.25">
      <c r="A19" s="101" t="s">
        <v>355</v>
      </c>
      <c r="B19" s="98">
        <v>2452</v>
      </c>
      <c r="C19" s="102">
        <v>15.273452099165317</v>
      </c>
      <c r="D19" s="98">
        <v>2390</v>
      </c>
      <c r="E19" s="102">
        <v>14.887255512644822</v>
      </c>
      <c r="F19" s="98">
        <v>2421</v>
      </c>
      <c r="G19" s="102">
        <v>15.080353805905069</v>
      </c>
      <c r="H19" s="103">
        <v>2411</v>
      </c>
      <c r="I19" s="102">
        <v>15.018064033885636</v>
      </c>
      <c r="J19" s="103">
        <v>2380</v>
      </c>
      <c r="K19" s="102">
        <v>14.824965740625389</v>
      </c>
      <c r="L19" s="103">
        <v>-72</v>
      </c>
      <c r="M19" s="102">
        <v>-2.9363784665579118</v>
      </c>
    </row>
    <row r="20" spans="1:13" ht="13.8" thickBot="1" x14ac:dyDescent="0.3">
      <c r="A20" s="401" t="s">
        <v>356</v>
      </c>
      <c r="B20" s="402">
        <v>1259</v>
      </c>
      <c r="C20" s="403">
        <v>7.8422822972467916</v>
      </c>
      <c r="D20" s="402">
        <v>1465</v>
      </c>
      <c r="E20" s="403">
        <v>9.1254516008471409</v>
      </c>
      <c r="F20" s="402">
        <v>1578</v>
      </c>
      <c r="G20" s="403">
        <v>9.8293260246667504</v>
      </c>
      <c r="H20" s="404">
        <v>1683</v>
      </c>
      <c r="I20" s="403">
        <v>10.48336863087081</v>
      </c>
      <c r="J20" s="404">
        <v>1762</v>
      </c>
      <c r="K20" s="403">
        <v>10.975457829824343</v>
      </c>
      <c r="L20" s="404">
        <v>503</v>
      </c>
      <c r="M20" s="403">
        <v>39.952343129467835</v>
      </c>
    </row>
    <row r="21" spans="1:13" x14ac:dyDescent="0.25">
      <c r="A21" s="182" t="s">
        <v>491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</row>
    <row r="23" spans="1:13" x14ac:dyDescent="0.25">
      <c r="A23" s="166" t="s">
        <v>357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</row>
    <row r="24" spans="1:13" x14ac:dyDescent="0.2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</row>
    <row r="25" spans="1:13" x14ac:dyDescent="0.25">
      <c r="A25" s="156" t="s">
        <v>109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</row>
    <row r="26" spans="1:13" ht="25.5" customHeight="1" x14ac:dyDescent="0.25">
      <c r="A26" s="177" t="s">
        <v>358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</row>
  </sheetData>
  <mergeCells count="13">
    <mergeCell ref="A25:M25"/>
    <mergeCell ref="A26:M26"/>
    <mergeCell ref="A1:M1"/>
    <mergeCell ref="L5:M5"/>
    <mergeCell ref="B6:C6"/>
    <mergeCell ref="D6:E6"/>
    <mergeCell ref="F6:G6"/>
    <mergeCell ref="H6:I6"/>
    <mergeCell ref="J6:K6"/>
    <mergeCell ref="L6:M6"/>
    <mergeCell ref="A23:M23"/>
    <mergeCell ref="A24:M24"/>
    <mergeCell ref="A21:M21"/>
  </mergeCells>
  <pageMargins left="0.59055118110236227" right="0.59055118110236227" top="0.98425196850393704" bottom="0.98425196850393704" header="0.51181102362204722" footer="0.51181102362204722"/>
  <pageSetup paperSize="9" scale="8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H31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4" customWidth="1"/>
    <col min="2" max="2" width="19.33203125" style="4" bestFit="1" customWidth="1"/>
    <col min="3" max="3" width="30.88671875" style="4" bestFit="1" customWidth="1"/>
    <col min="4" max="4" width="19.109375" style="6" bestFit="1" customWidth="1"/>
    <col min="5" max="16384" width="11.44140625" style="4"/>
  </cols>
  <sheetData>
    <row r="1" spans="1:8" ht="18" customHeight="1" x14ac:dyDescent="0.25">
      <c r="A1" s="124" t="s">
        <v>420</v>
      </c>
      <c r="B1" s="124"/>
      <c r="C1" s="124"/>
      <c r="D1" s="124"/>
      <c r="E1" s="29"/>
      <c r="F1" s="29"/>
      <c r="G1" s="29"/>
      <c r="H1" s="29"/>
    </row>
    <row r="2" spans="1:8" ht="18" customHeight="1" x14ac:dyDescent="0.25">
      <c r="A2" s="27"/>
      <c r="B2" s="27"/>
      <c r="C2" s="27"/>
      <c r="D2" s="27"/>
    </row>
    <row r="3" spans="1:8" ht="18" customHeight="1" x14ac:dyDescent="0.25">
      <c r="A3" s="27"/>
      <c r="B3" s="27"/>
      <c r="C3" s="27"/>
      <c r="D3" s="27"/>
    </row>
    <row r="4" spans="1:8" ht="13.8" thickBot="1" x14ac:dyDescent="0.3">
      <c r="A4" s="19"/>
      <c r="C4" s="125" t="s">
        <v>87</v>
      </c>
      <c r="D4" s="125"/>
    </row>
    <row r="5" spans="1:8" x14ac:dyDescent="0.25">
      <c r="A5" s="200"/>
      <c r="B5" s="227" t="s">
        <v>125</v>
      </c>
      <c r="C5" s="227" t="s">
        <v>132</v>
      </c>
      <c r="D5" s="228" t="s">
        <v>80</v>
      </c>
    </row>
    <row r="6" spans="1:8" x14ac:dyDescent="0.25">
      <c r="A6" s="12" t="s">
        <v>3</v>
      </c>
      <c r="B6" s="13">
        <v>95</v>
      </c>
      <c r="C6" s="13">
        <v>95</v>
      </c>
      <c r="D6" s="13">
        <v>57</v>
      </c>
    </row>
    <row r="7" spans="1:8" x14ac:dyDescent="0.25">
      <c r="A7" s="10" t="s">
        <v>134</v>
      </c>
      <c r="B7" s="13">
        <v>3</v>
      </c>
      <c r="C7" s="13">
        <v>3</v>
      </c>
      <c r="D7" s="13">
        <v>1</v>
      </c>
    </row>
    <row r="8" spans="1:8" x14ac:dyDescent="0.25">
      <c r="A8" s="10" t="s">
        <v>115</v>
      </c>
      <c r="B8" s="13">
        <v>6</v>
      </c>
      <c r="C8" s="13">
        <v>6</v>
      </c>
      <c r="D8" s="13">
        <v>4</v>
      </c>
    </row>
    <row r="9" spans="1:8" x14ac:dyDescent="0.25">
      <c r="A9" s="10" t="s">
        <v>116</v>
      </c>
      <c r="B9" s="13">
        <v>5</v>
      </c>
      <c r="C9" s="13">
        <v>5</v>
      </c>
      <c r="D9" s="13">
        <v>4</v>
      </c>
    </row>
    <row r="10" spans="1:8" x14ac:dyDescent="0.25">
      <c r="A10" s="7" t="s">
        <v>117</v>
      </c>
      <c r="B10" s="13">
        <v>3</v>
      </c>
      <c r="C10" s="13">
        <v>3</v>
      </c>
      <c r="D10" s="13">
        <v>3</v>
      </c>
    </row>
    <row r="11" spans="1:8" x14ac:dyDescent="0.25">
      <c r="A11" s="7" t="s">
        <v>118</v>
      </c>
      <c r="B11" s="13">
        <v>9</v>
      </c>
      <c r="C11" s="13">
        <v>9</v>
      </c>
      <c r="D11" s="13">
        <v>3</v>
      </c>
    </row>
    <row r="12" spans="1:8" x14ac:dyDescent="0.25">
      <c r="A12" s="7" t="s">
        <v>119</v>
      </c>
      <c r="B12" s="13">
        <v>11</v>
      </c>
      <c r="C12" s="13">
        <v>11</v>
      </c>
      <c r="D12" s="13">
        <v>9</v>
      </c>
    </row>
    <row r="13" spans="1:8" x14ac:dyDescent="0.25">
      <c r="A13" s="7" t="s">
        <v>120</v>
      </c>
      <c r="B13" s="13">
        <v>20</v>
      </c>
      <c r="C13" s="13">
        <v>20</v>
      </c>
      <c r="D13" s="13">
        <v>10</v>
      </c>
    </row>
    <row r="14" spans="1:8" x14ac:dyDescent="0.25">
      <c r="A14" s="7" t="s">
        <v>121</v>
      </c>
      <c r="B14" s="13">
        <v>14</v>
      </c>
      <c r="C14" s="13">
        <v>14</v>
      </c>
      <c r="D14" s="13">
        <v>5</v>
      </c>
    </row>
    <row r="15" spans="1:8" x14ac:dyDescent="0.25">
      <c r="A15" s="7" t="s">
        <v>122</v>
      </c>
      <c r="B15" s="13">
        <v>16</v>
      </c>
      <c r="C15" s="13">
        <v>16</v>
      </c>
      <c r="D15" s="13">
        <v>12</v>
      </c>
    </row>
    <row r="16" spans="1:8" x14ac:dyDescent="0.25">
      <c r="A16" s="7" t="s">
        <v>123</v>
      </c>
      <c r="B16" s="13">
        <v>8</v>
      </c>
      <c r="C16" s="13">
        <v>8</v>
      </c>
      <c r="D16" s="13">
        <v>6</v>
      </c>
    </row>
    <row r="17" spans="1:4" x14ac:dyDescent="0.25">
      <c r="A17" s="12" t="s">
        <v>4</v>
      </c>
      <c r="B17" s="14">
        <v>75</v>
      </c>
      <c r="C17" s="14">
        <v>75</v>
      </c>
      <c r="D17" s="14">
        <v>37</v>
      </c>
    </row>
    <row r="18" spans="1:4" x14ac:dyDescent="0.25">
      <c r="A18" s="12" t="s">
        <v>5</v>
      </c>
      <c r="B18" s="14">
        <v>20</v>
      </c>
      <c r="C18" s="14">
        <v>20</v>
      </c>
      <c r="D18" s="14">
        <v>20</v>
      </c>
    </row>
    <row r="19" spans="1:4" x14ac:dyDescent="0.25">
      <c r="A19" s="12" t="s">
        <v>6</v>
      </c>
      <c r="B19" s="13">
        <v>59</v>
      </c>
      <c r="C19" s="13">
        <v>59</v>
      </c>
      <c r="D19" s="13">
        <v>33</v>
      </c>
    </row>
    <row r="20" spans="1:4" x14ac:dyDescent="0.25">
      <c r="A20" s="12" t="s">
        <v>7</v>
      </c>
      <c r="B20" s="13">
        <v>36</v>
      </c>
      <c r="C20" s="13">
        <v>36</v>
      </c>
      <c r="D20" s="13">
        <v>24</v>
      </c>
    </row>
    <row r="21" spans="1:4" x14ac:dyDescent="0.25">
      <c r="A21" s="12" t="s">
        <v>8</v>
      </c>
      <c r="B21" s="13">
        <v>10</v>
      </c>
      <c r="C21" s="13">
        <v>10</v>
      </c>
      <c r="D21" s="13">
        <v>4</v>
      </c>
    </row>
    <row r="22" spans="1:4" x14ac:dyDescent="0.25">
      <c r="A22" s="12" t="s">
        <v>9</v>
      </c>
      <c r="B22" s="13">
        <v>6</v>
      </c>
      <c r="C22" s="13">
        <v>6</v>
      </c>
      <c r="D22" s="13">
        <v>6</v>
      </c>
    </row>
    <row r="23" spans="1:4" x14ac:dyDescent="0.25">
      <c r="A23" s="12" t="s">
        <v>10</v>
      </c>
      <c r="B23" s="13">
        <v>15</v>
      </c>
      <c r="C23" s="13">
        <v>15</v>
      </c>
      <c r="D23" s="13">
        <v>7</v>
      </c>
    </row>
    <row r="24" spans="1:4" x14ac:dyDescent="0.25">
      <c r="A24" s="12" t="s">
        <v>11</v>
      </c>
      <c r="B24" s="13">
        <v>16</v>
      </c>
      <c r="C24" s="13">
        <v>16</v>
      </c>
      <c r="D24" s="13">
        <v>16</v>
      </c>
    </row>
    <row r="25" spans="1:4" x14ac:dyDescent="0.25">
      <c r="A25" s="12" t="s">
        <v>12</v>
      </c>
      <c r="B25" s="13">
        <v>12</v>
      </c>
      <c r="C25" s="13">
        <v>12</v>
      </c>
      <c r="D25" s="13" t="s">
        <v>171</v>
      </c>
    </row>
    <row r="26" spans="1:4" x14ac:dyDescent="0.25">
      <c r="A26" s="12" t="s">
        <v>13</v>
      </c>
      <c r="B26" s="13">
        <v>14</v>
      </c>
      <c r="C26" s="13">
        <v>14</v>
      </c>
      <c r="D26" s="13">
        <v>9</v>
      </c>
    </row>
    <row r="27" spans="1:4" x14ac:dyDescent="0.25">
      <c r="A27" s="12" t="s">
        <v>14</v>
      </c>
      <c r="B27" s="13">
        <v>7</v>
      </c>
      <c r="C27" s="13">
        <v>7</v>
      </c>
      <c r="D27" s="13">
        <v>3</v>
      </c>
    </row>
    <row r="28" spans="1:4" x14ac:dyDescent="0.25">
      <c r="A28" s="12" t="s">
        <v>15</v>
      </c>
      <c r="B28" s="13">
        <v>4</v>
      </c>
      <c r="C28" s="13">
        <v>4</v>
      </c>
      <c r="D28" s="13">
        <v>3</v>
      </c>
    </row>
    <row r="29" spans="1:4" x14ac:dyDescent="0.25">
      <c r="A29" s="12" t="s">
        <v>16</v>
      </c>
      <c r="B29" s="13">
        <v>6</v>
      </c>
      <c r="C29" s="13">
        <v>6</v>
      </c>
      <c r="D29" s="13">
        <v>4</v>
      </c>
    </row>
    <row r="30" spans="1:4" ht="13.8" thickBot="1" x14ac:dyDescent="0.3">
      <c r="A30" s="198" t="s">
        <v>17</v>
      </c>
      <c r="B30" s="199">
        <v>5</v>
      </c>
      <c r="C30" s="199">
        <v>5</v>
      </c>
      <c r="D30" s="199">
        <v>5</v>
      </c>
    </row>
    <row r="31" spans="1:4" x14ac:dyDescent="0.25">
      <c r="A31" s="202" t="s">
        <v>491</v>
      </c>
      <c r="B31" s="202"/>
      <c r="C31" s="202"/>
      <c r="D31" s="202"/>
    </row>
  </sheetData>
  <mergeCells count="3">
    <mergeCell ref="A1:D1"/>
    <mergeCell ref="C4:D4"/>
    <mergeCell ref="A31:D31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J36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4" customWidth="1"/>
    <col min="2" max="2" width="5" style="4" customWidth="1"/>
    <col min="3" max="10" width="7.6640625" style="4" customWidth="1"/>
    <col min="11" max="16384" width="11.44140625" style="4"/>
  </cols>
  <sheetData>
    <row r="1" spans="1:10" ht="18" customHeight="1" x14ac:dyDescent="0.25">
      <c r="A1" s="124" t="s">
        <v>421</v>
      </c>
      <c r="B1" s="124"/>
      <c r="C1" s="124"/>
      <c r="D1" s="124"/>
      <c r="E1" s="124"/>
      <c r="F1" s="124"/>
      <c r="G1" s="124"/>
      <c r="H1" s="124"/>
      <c r="I1" s="132"/>
      <c r="J1" s="132"/>
    </row>
    <row r="2" spans="1:10" ht="18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8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ht="13.8" thickBot="1" x14ac:dyDescent="0.3">
      <c r="A4" s="15"/>
      <c r="H4" s="125" t="s">
        <v>88</v>
      </c>
      <c r="I4" s="125"/>
      <c r="J4" s="125"/>
    </row>
    <row r="5" spans="1:10" x14ac:dyDescent="0.25">
      <c r="A5" s="207"/>
      <c r="B5" s="229" t="s">
        <v>60</v>
      </c>
      <c r="C5" s="229"/>
      <c r="D5" s="229"/>
      <c r="E5" s="229" t="s">
        <v>61</v>
      </c>
      <c r="F5" s="229"/>
      <c r="G5" s="229"/>
      <c r="H5" s="229"/>
      <c r="I5" s="229"/>
      <c r="J5" s="229"/>
    </row>
    <row r="6" spans="1:10" x14ac:dyDescent="0.25">
      <c r="A6" s="7"/>
      <c r="B6" s="208"/>
      <c r="C6" s="208"/>
      <c r="D6" s="208"/>
      <c r="E6" s="209" t="s">
        <v>62</v>
      </c>
      <c r="F6" s="209"/>
      <c r="G6" s="209" t="s">
        <v>63</v>
      </c>
      <c r="H6" s="209"/>
      <c r="I6" s="209" t="s">
        <v>64</v>
      </c>
      <c r="J6" s="209"/>
    </row>
    <row r="7" spans="1:10" x14ac:dyDescent="0.25">
      <c r="A7" s="195"/>
      <c r="B7" s="230" t="s">
        <v>0</v>
      </c>
      <c r="C7" s="196" t="s">
        <v>66</v>
      </c>
      <c r="D7" s="196" t="s">
        <v>65</v>
      </c>
      <c r="E7" s="196" t="s">
        <v>66</v>
      </c>
      <c r="F7" s="196" t="s">
        <v>65</v>
      </c>
      <c r="G7" s="196" t="s">
        <v>66</v>
      </c>
      <c r="H7" s="196" t="s">
        <v>65</v>
      </c>
      <c r="I7" s="196" t="s">
        <v>66</v>
      </c>
      <c r="J7" s="196" t="s">
        <v>65</v>
      </c>
    </row>
    <row r="8" spans="1:10" x14ac:dyDescent="0.25">
      <c r="A8" s="12" t="s">
        <v>3</v>
      </c>
      <c r="B8" s="231">
        <v>306</v>
      </c>
      <c r="C8" s="14">
        <v>83</v>
      </c>
      <c r="D8" s="14">
        <v>223</v>
      </c>
      <c r="E8" s="14">
        <v>33</v>
      </c>
      <c r="F8" s="14">
        <v>156</v>
      </c>
      <c r="G8" s="14">
        <v>18</v>
      </c>
      <c r="H8" s="14">
        <v>28</v>
      </c>
      <c r="I8" s="14">
        <v>32</v>
      </c>
      <c r="J8" s="14">
        <v>39</v>
      </c>
    </row>
    <row r="9" spans="1:10" x14ac:dyDescent="0.25">
      <c r="A9" s="10" t="s">
        <v>134</v>
      </c>
      <c r="B9" s="231">
        <v>7</v>
      </c>
      <c r="C9" s="14">
        <v>1</v>
      </c>
      <c r="D9" s="14">
        <v>6</v>
      </c>
      <c r="E9" s="14" t="s">
        <v>171</v>
      </c>
      <c r="F9" s="14">
        <v>2</v>
      </c>
      <c r="G9" s="14" t="s">
        <v>171</v>
      </c>
      <c r="H9" s="14">
        <v>1</v>
      </c>
      <c r="I9" s="14">
        <v>1</v>
      </c>
      <c r="J9" s="14">
        <v>3</v>
      </c>
    </row>
    <row r="10" spans="1:10" x14ac:dyDescent="0.25">
      <c r="A10" s="10" t="s">
        <v>115</v>
      </c>
      <c r="B10" s="231">
        <v>18</v>
      </c>
      <c r="C10" s="14">
        <v>6</v>
      </c>
      <c r="D10" s="14">
        <v>12</v>
      </c>
      <c r="E10" s="14">
        <v>1</v>
      </c>
      <c r="F10" s="14">
        <v>8</v>
      </c>
      <c r="G10" s="14">
        <v>2</v>
      </c>
      <c r="H10" s="14">
        <v>4</v>
      </c>
      <c r="I10" s="14">
        <v>3</v>
      </c>
      <c r="J10" s="14" t="s">
        <v>171</v>
      </c>
    </row>
    <row r="11" spans="1:10" x14ac:dyDescent="0.25">
      <c r="A11" s="10" t="s">
        <v>116</v>
      </c>
      <c r="B11" s="231">
        <v>28</v>
      </c>
      <c r="C11" s="14">
        <v>4</v>
      </c>
      <c r="D11" s="14">
        <v>24</v>
      </c>
      <c r="E11" s="14">
        <v>3</v>
      </c>
      <c r="F11" s="14">
        <v>17</v>
      </c>
      <c r="G11" s="14">
        <v>1</v>
      </c>
      <c r="H11" s="14">
        <v>4</v>
      </c>
      <c r="I11" s="14" t="s">
        <v>171</v>
      </c>
      <c r="J11" s="14">
        <v>3</v>
      </c>
    </row>
    <row r="12" spans="1:10" x14ac:dyDescent="0.25">
      <c r="A12" s="7" t="s">
        <v>117</v>
      </c>
      <c r="B12" s="231">
        <v>9</v>
      </c>
      <c r="C12" s="14">
        <v>1</v>
      </c>
      <c r="D12" s="14">
        <v>8</v>
      </c>
      <c r="E12" s="14" t="s">
        <v>171</v>
      </c>
      <c r="F12" s="14">
        <v>2</v>
      </c>
      <c r="G12" s="14" t="s">
        <v>171</v>
      </c>
      <c r="H12" s="14">
        <v>4</v>
      </c>
      <c r="I12" s="14">
        <v>1</v>
      </c>
      <c r="J12" s="14">
        <v>2</v>
      </c>
    </row>
    <row r="13" spans="1:10" x14ac:dyDescent="0.25">
      <c r="A13" s="7" t="s">
        <v>118</v>
      </c>
      <c r="B13" s="231">
        <v>26</v>
      </c>
      <c r="C13" s="14">
        <v>9</v>
      </c>
      <c r="D13" s="14">
        <v>17</v>
      </c>
      <c r="E13" s="14">
        <v>3</v>
      </c>
      <c r="F13" s="14">
        <v>8</v>
      </c>
      <c r="G13" s="14" t="s">
        <v>171</v>
      </c>
      <c r="H13" s="14">
        <v>2</v>
      </c>
      <c r="I13" s="14">
        <v>6</v>
      </c>
      <c r="J13" s="14">
        <v>7</v>
      </c>
    </row>
    <row r="14" spans="1:10" x14ac:dyDescent="0.25">
      <c r="A14" s="7" t="s">
        <v>119</v>
      </c>
      <c r="B14" s="231">
        <v>29</v>
      </c>
      <c r="C14" s="14">
        <v>8</v>
      </c>
      <c r="D14" s="14">
        <v>21</v>
      </c>
      <c r="E14" s="14">
        <v>2</v>
      </c>
      <c r="F14" s="14">
        <v>15</v>
      </c>
      <c r="G14" s="14">
        <v>2</v>
      </c>
      <c r="H14" s="14">
        <v>3</v>
      </c>
      <c r="I14" s="14">
        <v>4</v>
      </c>
      <c r="J14" s="14">
        <v>3</v>
      </c>
    </row>
    <row r="15" spans="1:10" x14ac:dyDescent="0.25">
      <c r="A15" s="7" t="s">
        <v>120</v>
      </c>
      <c r="B15" s="231">
        <v>56</v>
      </c>
      <c r="C15" s="14">
        <v>15</v>
      </c>
      <c r="D15" s="14">
        <v>41</v>
      </c>
      <c r="E15" s="14">
        <v>7</v>
      </c>
      <c r="F15" s="14">
        <v>28</v>
      </c>
      <c r="G15" s="14">
        <v>2</v>
      </c>
      <c r="H15" s="14">
        <v>4</v>
      </c>
      <c r="I15" s="14">
        <v>6</v>
      </c>
      <c r="J15" s="14">
        <v>9</v>
      </c>
    </row>
    <row r="16" spans="1:10" x14ac:dyDescent="0.25">
      <c r="A16" s="7" t="s">
        <v>121</v>
      </c>
      <c r="B16" s="231">
        <v>40</v>
      </c>
      <c r="C16" s="14">
        <v>11</v>
      </c>
      <c r="D16" s="14">
        <v>29</v>
      </c>
      <c r="E16" s="14">
        <v>3</v>
      </c>
      <c r="F16" s="14">
        <v>22</v>
      </c>
      <c r="G16" s="14">
        <v>5</v>
      </c>
      <c r="H16" s="14">
        <v>2</v>
      </c>
      <c r="I16" s="14">
        <v>3</v>
      </c>
      <c r="J16" s="14">
        <v>5</v>
      </c>
    </row>
    <row r="17" spans="1:10" x14ac:dyDescent="0.25">
      <c r="A17" s="7" t="s">
        <v>122</v>
      </c>
      <c r="B17" s="231">
        <v>61</v>
      </c>
      <c r="C17" s="14">
        <v>18</v>
      </c>
      <c r="D17" s="14">
        <v>43</v>
      </c>
      <c r="E17" s="14">
        <v>7</v>
      </c>
      <c r="F17" s="14">
        <v>34</v>
      </c>
      <c r="G17" s="14">
        <v>5</v>
      </c>
      <c r="H17" s="14">
        <v>2</v>
      </c>
      <c r="I17" s="14">
        <v>6</v>
      </c>
      <c r="J17" s="14">
        <v>7</v>
      </c>
    </row>
    <row r="18" spans="1:10" x14ac:dyDescent="0.25">
      <c r="A18" s="7" t="s">
        <v>123</v>
      </c>
      <c r="B18" s="231">
        <v>32</v>
      </c>
      <c r="C18" s="14">
        <v>10</v>
      </c>
      <c r="D18" s="14">
        <v>22</v>
      </c>
      <c r="E18" s="14">
        <v>7</v>
      </c>
      <c r="F18" s="14">
        <v>20</v>
      </c>
      <c r="G18" s="14">
        <v>1</v>
      </c>
      <c r="H18" s="14">
        <v>2</v>
      </c>
      <c r="I18" s="14">
        <v>2</v>
      </c>
      <c r="J18" s="14" t="s">
        <v>171</v>
      </c>
    </row>
    <row r="19" spans="1:10" x14ac:dyDescent="0.25">
      <c r="A19" s="12" t="s">
        <v>4</v>
      </c>
      <c r="B19" s="231">
        <v>253</v>
      </c>
      <c r="C19" s="14">
        <v>69</v>
      </c>
      <c r="D19" s="14">
        <v>184</v>
      </c>
      <c r="E19" s="14">
        <v>32</v>
      </c>
      <c r="F19" s="14">
        <v>137</v>
      </c>
      <c r="G19" s="14">
        <v>12</v>
      </c>
      <c r="H19" s="14">
        <v>18</v>
      </c>
      <c r="I19" s="14">
        <v>25</v>
      </c>
      <c r="J19" s="14">
        <v>29</v>
      </c>
    </row>
    <row r="20" spans="1:10" x14ac:dyDescent="0.25">
      <c r="A20" s="12" t="s">
        <v>5</v>
      </c>
      <c r="B20" s="231">
        <v>53</v>
      </c>
      <c r="C20" s="14">
        <v>14</v>
      </c>
      <c r="D20" s="14">
        <v>39</v>
      </c>
      <c r="E20" s="14">
        <v>1</v>
      </c>
      <c r="F20" s="14">
        <v>19</v>
      </c>
      <c r="G20" s="14">
        <v>6</v>
      </c>
      <c r="H20" s="14">
        <v>10</v>
      </c>
      <c r="I20" s="14">
        <v>7</v>
      </c>
      <c r="J20" s="14">
        <v>10</v>
      </c>
    </row>
    <row r="21" spans="1:10" x14ac:dyDescent="0.25">
      <c r="A21" s="12" t="s">
        <v>6</v>
      </c>
      <c r="B21" s="231">
        <v>166</v>
      </c>
      <c r="C21" s="14">
        <v>44</v>
      </c>
      <c r="D21" s="14">
        <v>122</v>
      </c>
      <c r="E21" s="14">
        <v>18</v>
      </c>
      <c r="F21" s="14">
        <v>76</v>
      </c>
      <c r="G21" s="14">
        <v>10</v>
      </c>
      <c r="H21" s="14">
        <v>18</v>
      </c>
      <c r="I21" s="14">
        <v>16</v>
      </c>
      <c r="J21" s="14">
        <v>28</v>
      </c>
    </row>
    <row r="22" spans="1:10" x14ac:dyDescent="0.25">
      <c r="A22" s="12" t="s">
        <v>7</v>
      </c>
      <c r="B22" s="231">
        <v>140</v>
      </c>
      <c r="C22" s="14">
        <v>39</v>
      </c>
      <c r="D22" s="14">
        <v>101</v>
      </c>
      <c r="E22" s="14">
        <v>15</v>
      </c>
      <c r="F22" s="14">
        <v>80</v>
      </c>
      <c r="G22" s="14">
        <v>8</v>
      </c>
      <c r="H22" s="14">
        <v>10</v>
      </c>
      <c r="I22" s="14">
        <v>16</v>
      </c>
      <c r="J22" s="14">
        <v>11</v>
      </c>
    </row>
    <row r="23" spans="1:10" x14ac:dyDescent="0.25">
      <c r="A23" s="12" t="s">
        <v>8</v>
      </c>
      <c r="B23" s="231">
        <v>34</v>
      </c>
      <c r="C23" s="14">
        <v>10</v>
      </c>
      <c r="D23" s="14">
        <v>24</v>
      </c>
      <c r="E23" s="14">
        <v>3</v>
      </c>
      <c r="F23" s="14">
        <v>15</v>
      </c>
      <c r="G23" s="14">
        <v>1</v>
      </c>
      <c r="H23" s="14">
        <v>5</v>
      </c>
      <c r="I23" s="14">
        <v>6</v>
      </c>
      <c r="J23" s="14">
        <v>4</v>
      </c>
    </row>
    <row r="24" spans="1:10" x14ac:dyDescent="0.25">
      <c r="A24" s="12" t="s">
        <v>9</v>
      </c>
      <c r="B24" s="231">
        <v>24</v>
      </c>
      <c r="C24" s="14">
        <v>8</v>
      </c>
      <c r="D24" s="14">
        <v>16</v>
      </c>
      <c r="E24" s="14">
        <v>6</v>
      </c>
      <c r="F24" s="14">
        <v>10</v>
      </c>
      <c r="G24" s="14">
        <v>1</v>
      </c>
      <c r="H24" s="14">
        <v>4</v>
      </c>
      <c r="I24" s="14">
        <v>1</v>
      </c>
      <c r="J24" s="14">
        <v>2</v>
      </c>
    </row>
    <row r="25" spans="1:10" x14ac:dyDescent="0.25">
      <c r="A25" s="12" t="s">
        <v>10</v>
      </c>
      <c r="B25" s="231">
        <v>39</v>
      </c>
      <c r="C25" s="14">
        <v>9</v>
      </c>
      <c r="D25" s="14">
        <v>30</v>
      </c>
      <c r="E25" s="14">
        <v>2</v>
      </c>
      <c r="F25" s="14">
        <v>22</v>
      </c>
      <c r="G25" s="14">
        <v>4</v>
      </c>
      <c r="H25" s="14">
        <v>1</v>
      </c>
      <c r="I25" s="14">
        <v>3</v>
      </c>
      <c r="J25" s="14">
        <v>7</v>
      </c>
    </row>
    <row r="26" spans="1:10" x14ac:dyDescent="0.25">
      <c r="A26" s="12" t="s">
        <v>11</v>
      </c>
      <c r="B26" s="231">
        <v>39</v>
      </c>
      <c r="C26" s="14">
        <v>10</v>
      </c>
      <c r="D26" s="14">
        <v>29</v>
      </c>
      <c r="E26" s="14">
        <v>1</v>
      </c>
      <c r="F26" s="14">
        <v>13</v>
      </c>
      <c r="G26" s="14">
        <v>4</v>
      </c>
      <c r="H26" s="14">
        <v>7</v>
      </c>
      <c r="I26" s="14">
        <v>5</v>
      </c>
      <c r="J26" s="14">
        <v>9</v>
      </c>
    </row>
    <row r="27" spans="1:10" x14ac:dyDescent="0.25">
      <c r="A27" s="12" t="s">
        <v>12</v>
      </c>
      <c r="B27" s="231">
        <v>30</v>
      </c>
      <c r="C27" s="14">
        <v>7</v>
      </c>
      <c r="D27" s="14">
        <v>23</v>
      </c>
      <c r="E27" s="14">
        <v>6</v>
      </c>
      <c r="F27" s="14">
        <v>16</v>
      </c>
      <c r="G27" s="14" t="s">
        <v>171</v>
      </c>
      <c r="H27" s="14">
        <v>1</v>
      </c>
      <c r="I27" s="14">
        <v>1</v>
      </c>
      <c r="J27" s="14">
        <v>6</v>
      </c>
    </row>
    <row r="28" spans="1:10" x14ac:dyDescent="0.25">
      <c r="A28" s="12" t="s">
        <v>13</v>
      </c>
      <c r="B28" s="231">
        <v>41</v>
      </c>
      <c r="C28" s="14">
        <v>12</v>
      </c>
      <c r="D28" s="14">
        <v>29</v>
      </c>
      <c r="E28" s="14">
        <v>1</v>
      </c>
      <c r="F28" s="14">
        <v>20</v>
      </c>
      <c r="G28" s="14">
        <v>2</v>
      </c>
      <c r="H28" s="14">
        <v>3</v>
      </c>
      <c r="I28" s="14">
        <v>9</v>
      </c>
      <c r="J28" s="14">
        <v>6</v>
      </c>
    </row>
    <row r="29" spans="1:10" x14ac:dyDescent="0.25">
      <c r="A29" s="12" t="s">
        <v>14</v>
      </c>
      <c r="B29" s="231">
        <v>39</v>
      </c>
      <c r="C29" s="14">
        <v>7</v>
      </c>
      <c r="D29" s="14">
        <v>32</v>
      </c>
      <c r="E29" s="14">
        <v>4</v>
      </c>
      <c r="F29" s="14">
        <v>26</v>
      </c>
      <c r="G29" s="14">
        <v>3</v>
      </c>
      <c r="H29" s="14">
        <v>3</v>
      </c>
      <c r="I29" s="14" t="s">
        <v>171</v>
      </c>
      <c r="J29" s="14">
        <v>3</v>
      </c>
    </row>
    <row r="30" spans="1:10" x14ac:dyDescent="0.25">
      <c r="A30" s="12" t="s">
        <v>15</v>
      </c>
      <c r="B30" s="231">
        <v>17</v>
      </c>
      <c r="C30" s="14">
        <v>4</v>
      </c>
      <c r="D30" s="14">
        <v>13</v>
      </c>
      <c r="E30" s="14">
        <v>2</v>
      </c>
      <c r="F30" s="14">
        <v>12</v>
      </c>
      <c r="G30" s="14">
        <v>1</v>
      </c>
      <c r="H30" s="14">
        <v>1</v>
      </c>
      <c r="I30" s="14">
        <v>1</v>
      </c>
      <c r="J30" s="14" t="s">
        <v>171</v>
      </c>
    </row>
    <row r="31" spans="1:10" x14ac:dyDescent="0.25">
      <c r="A31" s="12" t="s">
        <v>16</v>
      </c>
      <c r="B31" s="231">
        <v>25</v>
      </c>
      <c r="C31" s="14">
        <v>10</v>
      </c>
      <c r="D31" s="14">
        <v>15</v>
      </c>
      <c r="E31" s="14">
        <v>7</v>
      </c>
      <c r="F31" s="14">
        <v>14</v>
      </c>
      <c r="G31" s="14" t="s">
        <v>171</v>
      </c>
      <c r="H31" s="14" t="s">
        <v>171</v>
      </c>
      <c r="I31" s="14">
        <v>3</v>
      </c>
      <c r="J31" s="14">
        <v>1</v>
      </c>
    </row>
    <row r="32" spans="1:10" ht="13.8" thickBot="1" x14ac:dyDescent="0.3">
      <c r="A32" s="198" t="s">
        <v>17</v>
      </c>
      <c r="B32" s="232">
        <v>18</v>
      </c>
      <c r="C32" s="206">
        <v>6</v>
      </c>
      <c r="D32" s="206">
        <v>12</v>
      </c>
      <c r="E32" s="206">
        <v>1</v>
      </c>
      <c r="F32" s="206">
        <v>8</v>
      </c>
      <c r="G32" s="206">
        <v>2</v>
      </c>
      <c r="H32" s="206">
        <v>3</v>
      </c>
      <c r="I32" s="206">
        <v>3</v>
      </c>
      <c r="J32" s="206">
        <v>1</v>
      </c>
    </row>
    <row r="33" spans="1:10" x14ac:dyDescent="0.25">
      <c r="A33" s="202" t="s">
        <v>491</v>
      </c>
      <c r="B33" s="202"/>
      <c r="C33" s="202"/>
      <c r="D33" s="202"/>
      <c r="E33" s="202"/>
      <c r="F33" s="202"/>
      <c r="G33" s="202"/>
      <c r="H33" s="202"/>
      <c r="I33" s="202"/>
      <c r="J33" s="202"/>
    </row>
    <row r="34" spans="1:10" x14ac:dyDescent="0.25">
      <c r="A34" s="127" t="s">
        <v>159</v>
      </c>
      <c r="B34" s="127"/>
      <c r="C34" s="127"/>
      <c r="D34" s="127"/>
      <c r="E34" s="127"/>
      <c r="F34" s="127"/>
      <c r="G34" s="127"/>
      <c r="H34" s="127"/>
      <c r="I34" s="127"/>
      <c r="J34" s="127"/>
    </row>
    <row r="35" spans="1:10" x14ac:dyDescent="0.25">
      <c r="A35" s="133" t="s">
        <v>454</v>
      </c>
      <c r="B35" s="133"/>
      <c r="C35" s="133"/>
      <c r="D35" s="133"/>
      <c r="E35" s="133"/>
      <c r="F35" s="133"/>
      <c r="G35" s="133"/>
      <c r="H35" s="133"/>
      <c r="I35" s="133"/>
      <c r="J35" s="133"/>
    </row>
    <row r="36" spans="1:10" x14ac:dyDescent="0.25">
      <c r="A36" s="134" t="s">
        <v>455</v>
      </c>
      <c r="B36" s="135"/>
      <c r="C36" s="135"/>
      <c r="D36" s="135"/>
      <c r="E36" s="135"/>
      <c r="F36" s="135"/>
      <c r="G36" s="135"/>
      <c r="H36" s="135"/>
      <c r="I36" s="135"/>
      <c r="J36" s="135"/>
    </row>
  </sheetData>
  <mergeCells count="12">
    <mergeCell ref="A1:J1"/>
    <mergeCell ref="E5:J5"/>
    <mergeCell ref="B5:D5"/>
    <mergeCell ref="H4:J4"/>
    <mergeCell ref="A36:J36"/>
    <mergeCell ref="A34:J34"/>
    <mergeCell ref="A35:J35"/>
    <mergeCell ref="E6:F6"/>
    <mergeCell ref="G6:H6"/>
    <mergeCell ref="I6:J6"/>
    <mergeCell ref="B6:D6"/>
    <mergeCell ref="A33:J3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1:J35"/>
  <sheetViews>
    <sheetView zoomScaleNormal="100" workbookViewId="0">
      <selection activeCell="A2" sqref="A2"/>
    </sheetView>
  </sheetViews>
  <sheetFormatPr baseColWidth="10" defaultColWidth="11.44140625" defaultRowHeight="13.2" x14ac:dyDescent="0.25"/>
  <cols>
    <col min="1" max="1" width="14.5546875" style="4" customWidth="1"/>
    <col min="2" max="2" width="5" style="4" customWidth="1"/>
    <col min="3" max="4" width="7.6640625" style="4" customWidth="1"/>
    <col min="5" max="5" width="5" style="4" customWidth="1"/>
    <col min="6" max="7" width="7.6640625" style="4" customWidth="1"/>
    <col min="8" max="8" width="5" style="4" customWidth="1"/>
    <col min="9" max="10" width="7.6640625" style="4" customWidth="1"/>
    <col min="11" max="16384" width="11.44140625" style="4"/>
  </cols>
  <sheetData>
    <row r="1" spans="1:10" ht="18" customHeight="1" x14ac:dyDescent="0.25">
      <c r="A1" s="124" t="s">
        <v>422</v>
      </c>
      <c r="B1" s="124"/>
      <c r="C1" s="124"/>
      <c r="D1" s="124"/>
      <c r="E1" s="124"/>
      <c r="F1" s="124"/>
      <c r="G1" s="124"/>
      <c r="H1" s="124"/>
      <c r="I1" s="132"/>
      <c r="J1" s="132"/>
    </row>
    <row r="2" spans="1:10" ht="18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8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ht="13.8" thickBot="1" x14ac:dyDescent="0.3">
      <c r="A4" s="15"/>
      <c r="I4" s="125" t="s">
        <v>89</v>
      </c>
      <c r="J4" s="125"/>
    </row>
    <row r="5" spans="1:10" x14ac:dyDescent="0.25">
      <c r="A5" s="210"/>
      <c r="B5" s="229" t="s">
        <v>60</v>
      </c>
      <c r="C5" s="229"/>
      <c r="D5" s="229"/>
      <c r="E5" s="229" t="s">
        <v>67</v>
      </c>
      <c r="F5" s="229"/>
      <c r="G5" s="229"/>
      <c r="H5" s="229" t="s">
        <v>68</v>
      </c>
      <c r="I5" s="229"/>
      <c r="J5" s="229"/>
    </row>
    <row r="6" spans="1:10" x14ac:dyDescent="0.25">
      <c r="A6" s="196"/>
      <c r="B6" s="230" t="s">
        <v>0</v>
      </c>
      <c r="C6" s="196" t="s">
        <v>66</v>
      </c>
      <c r="D6" s="196" t="s">
        <v>65</v>
      </c>
      <c r="E6" s="196" t="s">
        <v>0</v>
      </c>
      <c r="F6" s="196" t="s">
        <v>66</v>
      </c>
      <c r="G6" s="196" t="s">
        <v>65</v>
      </c>
      <c r="H6" s="196" t="s">
        <v>0</v>
      </c>
      <c r="I6" s="196" t="s">
        <v>66</v>
      </c>
      <c r="J6" s="196" t="s">
        <v>65</v>
      </c>
    </row>
    <row r="7" spans="1:10" x14ac:dyDescent="0.25">
      <c r="A7" s="12" t="s">
        <v>3</v>
      </c>
      <c r="B7" s="231">
        <v>306</v>
      </c>
      <c r="C7" s="14">
        <v>83</v>
      </c>
      <c r="D7" s="14">
        <v>223</v>
      </c>
      <c r="E7" s="14">
        <v>211</v>
      </c>
      <c r="F7" s="14">
        <v>61</v>
      </c>
      <c r="G7" s="14">
        <v>150</v>
      </c>
      <c r="H7" s="14">
        <v>95</v>
      </c>
      <c r="I7" s="14">
        <v>22</v>
      </c>
      <c r="J7" s="14">
        <v>73</v>
      </c>
    </row>
    <row r="8" spans="1:10" x14ac:dyDescent="0.25">
      <c r="A8" s="10" t="s">
        <v>134</v>
      </c>
      <c r="B8" s="231">
        <v>7</v>
      </c>
      <c r="C8" s="14">
        <v>1</v>
      </c>
      <c r="D8" s="14">
        <v>6</v>
      </c>
      <c r="E8" s="14">
        <v>7</v>
      </c>
      <c r="F8" s="14">
        <v>1</v>
      </c>
      <c r="G8" s="14">
        <v>6</v>
      </c>
      <c r="H8" s="14" t="s">
        <v>171</v>
      </c>
      <c r="I8" s="14" t="s">
        <v>171</v>
      </c>
      <c r="J8" s="14" t="s">
        <v>171</v>
      </c>
    </row>
    <row r="9" spans="1:10" x14ac:dyDescent="0.25">
      <c r="A9" s="10" t="s">
        <v>115</v>
      </c>
      <c r="B9" s="231">
        <v>18</v>
      </c>
      <c r="C9" s="14">
        <v>6</v>
      </c>
      <c r="D9" s="14">
        <v>12</v>
      </c>
      <c r="E9" s="14">
        <v>12</v>
      </c>
      <c r="F9" s="14">
        <v>4</v>
      </c>
      <c r="G9" s="14">
        <v>8</v>
      </c>
      <c r="H9" s="14">
        <v>6</v>
      </c>
      <c r="I9" s="14">
        <v>2</v>
      </c>
      <c r="J9" s="14">
        <v>4</v>
      </c>
    </row>
    <row r="10" spans="1:10" x14ac:dyDescent="0.25">
      <c r="A10" s="10" t="s">
        <v>116</v>
      </c>
      <c r="B10" s="231">
        <v>28</v>
      </c>
      <c r="C10" s="14">
        <v>4</v>
      </c>
      <c r="D10" s="14">
        <v>24</v>
      </c>
      <c r="E10" s="14">
        <v>7</v>
      </c>
      <c r="F10" s="14" t="s">
        <v>171</v>
      </c>
      <c r="G10" s="14">
        <v>7</v>
      </c>
      <c r="H10" s="14">
        <v>21</v>
      </c>
      <c r="I10" s="14">
        <v>4</v>
      </c>
      <c r="J10" s="14">
        <v>17</v>
      </c>
    </row>
    <row r="11" spans="1:10" x14ac:dyDescent="0.25">
      <c r="A11" s="7" t="s">
        <v>117</v>
      </c>
      <c r="B11" s="231">
        <v>9</v>
      </c>
      <c r="C11" s="14">
        <v>1</v>
      </c>
      <c r="D11" s="14">
        <v>8</v>
      </c>
      <c r="E11" s="14">
        <v>9</v>
      </c>
      <c r="F11" s="14">
        <v>1</v>
      </c>
      <c r="G11" s="14">
        <v>8</v>
      </c>
      <c r="H11" s="14" t="s">
        <v>171</v>
      </c>
      <c r="I11" s="14" t="s">
        <v>171</v>
      </c>
      <c r="J11" s="14" t="s">
        <v>171</v>
      </c>
    </row>
    <row r="12" spans="1:10" x14ac:dyDescent="0.25">
      <c r="A12" s="7" t="s">
        <v>118</v>
      </c>
      <c r="B12" s="231">
        <v>26</v>
      </c>
      <c r="C12" s="14">
        <v>9</v>
      </c>
      <c r="D12" s="14">
        <v>17</v>
      </c>
      <c r="E12" s="14">
        <v>19</v>
      </c>
      <c r="F12" s="14">
        <v>7</v>
      </c>
      <c r="G12" s="14">
        <v>12</v>
      </c>
      <c r="H12" s="14">
        <v>7</v>
      </c>
      <c r="I12" s="14">
        <v>2</v>
      </c>
      <c r="J12" s="14">
        <v>5</v>
      </c>
    </row>
    <row r="13" spans="1:10" x14ac:dyDescent="0.25">
      <c r="A13" s="7" t="s">
        <v>119</v>
      </c>
      <c r="B13" s="231">
        <v>29</v>
      </c>
      <c r="C13" s="14">
        <v>8</v>
      </c>
      <c r="D13" s="14">
        <v>21</v>
      </c>
      <c r="E13" s="14">
        <v>23</v>
      </c>
      <c r="F13" s="14">
        <v>7</v>
      </c>
      <c r="G13" s="14">
        <v>16</v>
      </c>
      <c r="H13" s="14">
        <v>6</v>
      </c>
      <c r="I13" s="14">
        <v>1</v>
      </c>
      <c r="J13" s="14">
        <v>5</v>
      </c>
    </row>
    <row r="14" spans="1:10" x14ac:dyDescent="0.25">
      <c r="A14" s="7" t="s">
        <v>120</v>
      </c>
      <c r="B14" s="231">
        <v>56</v>
      </c>
      <c r="C14" s="14">
        <v>15</v>
      </c>
      <c r="D14" s="14">
        <v>41</v>
      </c>
      <c r="E14" s="14">
        <v>43</v>
      </c>
      <c r="F14" s="14">
        <v>14</v>
      </c>
      <c r="G14" s="14">
        <v>29</v>
      </c>
      <c r="H14" s="14">
        <v>13</v>
      </c>
      <c r="I14" s="14">
        <v>1</v>
      </c>
      <c r="J14" s="14">
        <v>12</v>
      </c>
    </row>
    <row r="15" spans="1:10" x14ac:dyDescent="0.25">
      <c r="A15" s="7" t="s">
        <v>121</v>
      </c>
      <c r="B15" s="231">
        <v>40</v>
      </c>
      <c r="C15" s="14">
        <v>11</v>
      </c>
      <c r="D15" s="14">
        <v>29</v>
      </c>
      <c r="E15" s="14">
        <v>30</v>
      </c>
      <c r="F15" s="14">
        <v>8</v>
      </c>
      <c r="G15" s="14">
        <v>22</v>
      </c>
      <c r="H15" s="14">
        <v>10</v>
      </c>
      <c r="I15" s="14">
        <v>3</v>
      </c>
      <c r="J15" s="14">
        <v>7</v>
      </c>
    </row>
    <row r="16" spans="1:10" x14ac:dyDescent="0.25">
      <c r="A16" s="7" t="s">
        <v>122</v>
      </c>
      <c r="B16" s="231">
        <v>61</v>
      </c>
      <c r="C16" s="14">
        <v>18</v>
      </c>
      <c r="D16" s="14">
        <v>43</v>
      </c>
      <c r="E16" s="14">
        <v>42</v>
      </c>
      <c r="F16" s="14">
        <v>12</v>
      </c>
      <c r="G16" s="14">
        <v>30</v>
      </c>
      <c r="H16" s="14">
        <v>19</v>
      </c>
      <c r="I16" s="14">
        <v>6</v>
      </c>
      <c r="J16" s="14">
        <v>13</v>
      </c>
    </row>
    <row r="17" spans="1:10" x14ac:dyDescent="0.25">
      <c r="A17" s="7" t="s">
        <v>123</v>
      </c>
      <c r="B17" s="231">
        <v>32</v>
      </c>
      <c r="C17" s="14">
        <v>10</v>
      </c>
      <c r="D17" s="14">
        <v>22</v>
      </c>
      <c r="E17" s="14">
        <v>19</v>
      </c>
      <c r="F17" s="14">
        <v>7</v>
      </c>
      <c r="G17" s="14">
        <v>12</v>
      </c>
      <c r="H17" s="14">
        <v>13</v>
      </c>
      <c r="I17" s="14">
        <v>3</v>
      </c>
      <c r="J17" s="14">
        <v>10</v>
      </c>
    </row>
    <row r="18" spans="1:10" x14ac:dyDescent="0.25">
      <c r="A18" s="12" t="s">
        <v>4</v>
      </c>
      <c r="B18" s="231">
        <v>253</v>
      </c>
      <c r="C18" s="14">
        <v>69</v>
      </c>
      <c r="D18" s="14">
        <v>184</v>
      </c>
      <c r="E18" s="14">
        <v>169</v>
      </c>
      <c r="F18" s="14">
        <v>49</v>
      </c>
      <c r="G18" s="14">
        <v>120</v>
      </c>
      <c r="H18" s="14">
        <v>84</v>
      </c>
      <c r="I18" s="14">
        <v>20</v>
      </c>
      <c r="J18" s="14">
        <v>64</v>
      </c>
    </row>
    <row r="19" spans="1:10" x14ac:dyDescent="0.25">
      <c r="A19" s="12" t="s">
        <v>5</v>
      </c>
      <c r="B19" s="231">
        <v>53</v>
      </c>
      <c r="C19" s="14">
        <v>14</v>
      </c>
      <c r="D19" s="14">
        <v>39</v>
      </c>
      <c r="E19" s="14">
        <v>42</v>
      </c>
      <c r="F19" s="14">
        <v>12</v>
      </c>
      <c r="G19" s="14">
        <v>30</v>
      </c>
      <c r="H19" s="14">
        <v>11</v>
      </c>
      <c r="I19" s="14">
        <v>2</v>
      </c>
      <c r="J19" s="14">
        <v>9</v>
      </c>
    </row>
    <row r="20" spans="1:10" x14ac:dyDescent="0.25">
      <c r="A20" s="12" t="s">
        <v>6</v>
      </c>
      <c r="B20" s="231">
        <v>166</v>
      </c>
      <c r="C20" s="14">
        <v>44</v>
      </c>
      <c r="D20" s="14">
        <v>122</v>
      </c>
      <c r="E20" s="14">
        <v>126</v>
      </c>
      <c r="F20" s="14">
        <v>32</v>
      </c>
      <c r="G20" s="14">
        <v>94</v>
      </c>
      <c r="H20" s="14">
        <v>40</v>
      </c>
      <c r="I20" s="14">
        <v>12</v>
      </c>
      <c r="J20" s="14">
        <v>28</v>
      </c>
    </row>
    <row r="21" spans="1:10" x14ac:dyDescent="0.25">
      <c r="A21" s="12" t="s">
        <v>7</v>
      </c>
      <c r="B21" s="231">
        <v>140</v>
      </c>
      <c r="C21" s="14">
        <v>39</v>
      </c>
      <c r="D21" s="14">
        <v>101</v>
      </c>
      <c r="E21" s="14">
        <v>85</v>
      </c>
      <c r="F21" s="14">
        <v>29</v>
      </c>
      <c r="G21" s="14">
        <v>56</v>
      </c>
      <c r="H21" s="14">
        <v>55</v>
      </c>
      <c r="I21" s="14">
        <v>10</v>
      </c>
      <c r="J21" s="14">
        <v>45</v>
      </c>
    </row>
    <row r="22" spans="1:10" x14ac:dyDescent="0.25">
      <c r="A22" s="12" t="s">
        <v>8</v>
      </c>
      <c r="B22" s="231">
        <v>34</v>
      </c>
      <c r="C22" s="14">
        <v>10</v>
      </c>
      <c r="D22" s="14">
        <v>24</v>
      </c>
      <c r="E22" s="14">
        <v>27</v>
      </c>
      <c r="F22" s="14">
        <v>8</v>
      </c>
      <c r="G22" s="14">
        <v>19</v>
      </c>
      <c r="H22" s="14">
        <v>7</v>
      </c>
      <c r="I22" s="14">
        <v>2</v>
      </c>
      <c r="J22" s="14">
        <v>5</v>
      </c>
    </row>
    <row r="23" spans="1:10" x14ac:dyDescent="0.25">
      <c r="A23" s="12" t="s">
        <v>9</v>
      </c>
      <c r="B23" s="231">
        <v>24</v>
      </c>
      <c r="C23" s="14">
        <v>8</v>
      </c>
      <c r="D23" s="14">
        <v>16</v>
      </c>
      <c r="E23" s="14">
        <v>17</v>
      </c>
      <c r="F23" s="14">
        <v>6</v>
      </c>
      <c r="G23" s="14">
        <v>11</v>
      </c>
      <c r="H23" s="14">
        <v>7</v>
      </c>
      <c r="I23" s="14">
        <v>2</v>
      </c>
      <c r="J23" s="14">
        <v>5</v>
      </c>
    </row>
    <row r="24" spans="1:10" x14ac:dyDescent="0.25">
      <c r="A24" s="12" t="s">
        <v>10</v>
      </c>
      <c r="B24" s="231">
        <v>39</v>
      </c>
      <c r="C24" s="14">
        <v>9</v>
      </c>
      <c r="D24" s="14">
        <v>30</v>
      </c>
      <c r="E24" s="14">
        <v>33</v>
      </c>
      <c r="F24" s="14">
        <v>8</v>
      </c>
      <c r="G24" s="14">
        <v>25</v>
      </c>
      <c r="H24" s="14">
        <v>6</v>
      </c>
      <c r="I24" s="14">
        <v>1</v>
      </c>
      <c r="J24" s="14">
        <v>5</v>
      </c>
    </row>
    <row r="25" spans="1:10" x14ac:dyDescent="0.25">
      <c r="A25" s="12" t="s">
        <v>11</v>
      </c>
      <c r="B25" s="231">
        <v>39</v>
      </c>
      <c r="C25" s="14">
        <v>10</v>
      </c>
      <c r="D25" s="14">
        <v>29</v>
      </c>
      <c r="E25" s="14">
        <v>31</v>
      </c>
      <c r="F25" s="14">
        <v>8</v>
      </c>
      <c r="G25" s="14">
        <v>23</v>
      </c>
      <c r="H25" s="14">
        <v>8</v>
      </c>
      <c r="I25" s="14">
        <v>2</v>
      </c>
      <c r="J25" s="14">
        <v>6</v>
      </c>
    </row>
    <row r="26" spans="1:10" x14ac:dyDescent="0.25">
      <c r="A26" s="12" t="s">
        <v>12</v>
      </c>
      <c r="B26" s="231">
        <v>30</v>
      </c>
      <c r="C26" s="14">
        <v>7</v>
      </c>
      <c r="D26" s="14">
        <v>23</v>
      </c>
      <c r="E26" s="14">
        <v>18</v>
      </c>
      <c r="F26" s="14">
        <v>2</v>
      </c>
      <c r="G26" s="14">
        <v>16</v>
      </c>
      <c r="H26" s="14">
        <v>12</v>
      </c>
      <c r="I26" s="14">
        <v>5</v>
      </c>
      <c r="J26" s="14">
        <v>7</v>
      </c>
    </row>
    <row r="27" spans="1:10" x14ac:dyDescent="0.25">
      <c r="A27" s="12" t="s">
        <v>13</v>
      </c>
      <c r="B27" s="231">
        <v>41</v>
      </c>
      <c r="C27" s="14">
        <v>12</v>
      </c>
      <c r="D27" s="14">
        <v>29</v>
      </c>
      <c r="E27" s="14">
        <v>30</v>
      </c>
      <c r="F27" s="14">
        <v>10</v>
      </c>
      <c r="G27" s="14">
        <v>20</v>
      </c>
      <c r="H27" s="14">
        <v>11</v>
      </c>
      <c r="I27" s="14">
        <v>2</v>
      </c>
      <c r="J27" s="14">
        <v>9</v>
      </c>
    </row>
    <row r="28" spans="1:10" x14ac:dyDescent="0.25">
      <c r="A28" s="12" t="s">
        <v>14</v>
      </c>
      <c r="B28" s="231">
        <v>39</v>
      </c>
      <c r="C28" s="14">
        <v>7</v>
      </c>
      <c r="D28" s="14">
        <v>32</v>
      </c>
      <c r="E28" s="14">
        <v>15</v>
      </c>
      <c r="F28" s="14">
        <v>3</v>
      </c>
      <c r="G28" s="14">
        <v>12</v>
      </c>
      <c r="H28" s="14">
        <v>24</v>
      </c>
      <c r="I28" s="14">
        <v>4</v>
      </c>
      <c r="J28" s="14">
        <v>20</v>
      </c>
    </row>
    <row r="29" spans="1:10" x14ac:dyDescent="0.25">
      <c r="A29" s="12" t="s">
        <v>15</v>
      </c>
      <c r="B29" s="231">
        <v>17</v>
      </c>
      <c r="C29" s="14">
        <v>4</v>
      </c>
      <c r="D29" s="14">
        <v>13</v>
      </c>
      <c r="E29" s="14">
        <v>11</v>
      </c>
      <c r="F29" s="14">
        <v>4</v>
      </c>
      <c r="G29" s="14">
        <v>7</v>
      </c>
      <c r="H29" s="14">
        <v>6</v>
      </c>
      <c r="I29" s="14" t="s">
        <v>171</v>
      </c>
      <c r="J29" s="14">
        <v>6</v>
      </c>
    </row>
    <row r="30" spans="1:10" x14ac:dyDescent="0.25">
      <c r="A30" s="12" t="s">
        <v>16</v>
      </c>
      <c r="B30" s="231">
        <v>25</v>
      </c>
      <c r="C30" s="14">
        <v>10</v>
      </c>
      <c r="D30" s="14">
        <v>15</v>
      </c>
      <c r="E30" s="14">
        <v>14</v>
      </c>
      <c r="F30" s="14">
        <v>6</v>
      </c>
      <c r="G30" s="14">
        <v>8</v>
      </c>
      <c r="H30" s="14">
        <v>11</v>
      </c>
      <c r="I30" s="14">
        <v>4</v>
      </c>
      <c r="J30" s="14">
        <v>7</v>
      </c>
    </row>
    <row r="31" spans="1:10" ht="13.8" thickBot="1" x14ac:dyDescent="0.3">
      <c r="A31" s="198" t="s">
        <v>17</v>
      </c>
      <c r="B31" s="232">
        <v>18</v>
      </c>
      <c r="C31" s="206">
        <v>6</v>
      </c>
      <c r="D31" s="206">
        <v>12</v>
      </c>
      <c r="E31" s="206">
        <v>15</v>
      </c>
      <c r="F31" s="206">
        <v>6</v>
      </c>
      <c r="G31" s="206">
        <v>9</v>
      </c>
      <c r="H31" s="206">
        <v>3</v>
      </c>
      <c r="I31" s="206" t="s">
        <v>171</v>
      </c>
      <c r="J31" s="206">
        <v>3</v>
      </c>
    </row>
    <row r="32" spans="1:10" x14ac:dyDescent="0.25">
      <c r="A32" s="202" t="s">
        <v>491</v>
      </c>
      <c r="B32" s="202"/>
      <c r="C32" s="202"/>
      <c r="D32" s="202"/>
      <c r="E32" s="202"/>
      <c r="F32" s="202"/>
      <c r="G32" s="202"/>
      <c r="H32" s="202"/>
      <c r="I32" s="202"/>
      <c r="J32" s="202"/>
    </row>
    <row r="33" spans="1:10" x14ac:dyDescent="0.25">
      <c r="A33" s="127" t="s">
        <v>159</v>
      </c>
      <c r="B33" s="127"/>
      <c r="C33" s="127"/>
      <c r="D33" s="127"/>
      <c r="E33" s="127"/>
      <c r="F33" s="127"/>
      <c r="G33" s="127"/>
      <c r="H33" s="127"/>
      <c r="I33" s="127"/>
      <c r="J33" s="127"/>
    </row>
    <row r="34" spans="1:10" x14ac:dyDescent="0.25">
      <c r="A34" s="133" t="s">
        <v>454</v>
      </c>
      <c r="B34" s="133"/>
      <c r="C34" s="133"/>
      <c r="D34" s="133"/>
      <c r="E34" s="133"/>
      <c r="F34" s="133"/>
      <c r="G34" s="133"/>
      <c r="H34" s="133"/>
      <c r="I34" s="133"/>
      <c r="J34" s="133"/>
    </row>
    <row r="35" spans="1:10" x14ac:dyDescent="0.25">
      <c r="A35" s="134" t="s">
        <v>456</v>
      </c>
      <c r="B35" s="135"/>
      <c r="C35" s="135"/>
      <c r="D35" s="135"/>
      <c r="E35" s="135"/>
      <c r="F35" s="135"/>
      <c r="G35" s="135"/>
      <c r="H35" s="135"/>
      <c r="I35" s="135"/>
      <c r="J35" s="135"/>
    </row>
  </sheetData>
  <mergeCells count="9">
    <mergeCell ref="A35:J35"/>
    <mergeCell ref="A33:J33"/>
    <mergeCell ref="A34:J34"/>
    <mergeCell ref="A1:J1"/>
    <mergeCell ref="I4:J4"/>
    <mergeCell ref="B5:D5"/>
    <mergeCell ref="E5:G5"/>
    <mergeCell ref="H5:J5"/>
    <mergeCell ref="A32:J32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60</vt:i4>
      </vt:variant>
      <vt:variant>
        <vt:lpstr>Benannte Bereiche</vt:lpstr>
      </vt:variant>
      <vt:variant>
        <vt:i4>53</vt:i4>
      </vt:variant>
    </vt:vector>
  </HeadingPairs>
  <TitlesOfParts>
    <vt:vector size="113" baseType="lpstr">
      <vt:lpstr>Inhaltsverzeichnis</vt:lpstr>
      <vt:lpstr>1. Anerkannte Landwirtschaftsbe</vt:lpstr>
      <vt:lpstr>T1.01</vt:lpstr>
      <vt:lpstr>T1.02</vt:lpstr>
      <vt:lpstr>T1.03</vt:lpstr>
      <vt:lpstr>T1.04</vt:lpstr>
      <vt:lpstr>T1.05</vt:lpstr>
      <vt:lpstr>T1.06</vt:lpstr>
      <vt:lpstr>T1.07</vt:lpstr>
      <vt:lpstr>T1.08</vt:lpstr>
      <vt:lpstr>T1.09</vt:lpstr>
      <vt:lpstr>T1.10</vt:lpstr>
      <vt:lpstr>T1.11</vt:lpstr>
      <vt:lpstr>T1.12</vt:lpstr>
      <vt:lpstr>T1.13</vt:lpstr>
      <vt:lpstr>T1.14</vt:lpstr>
      <vt:lpstr>T1.15</vt:lpstr>
      <vt:lpstr>T1.16</vt:lpstr>
      <vt:lpstr>T1.17</vt:lpstr>
      <vt:lpstr>T1.18</vt:lpstr>
      <vt:lpstr>T1.19</vt:lpstr>
      <vt:lpstr>T1.20</vt:lpstr>
      <vt:lpstr>T1.21_2</vt:lpstr>
      <vt:lpstr>T1.22</vt:lpstr>
      <vt:lpstr>T1.23</vt:lpstr>
      <vt:lpstr>T1.24</vt:lpstr>
      <vt:lpstr>T1.25</vt:lpstr>
      <vt:lpstr>T1.26</vt:lpstr>
      <vt:lpstr>T1.27</vt:lpstr>
      <vt:lpstr>2. Nutztiere</vt:lpstr>
      <vt:lpstr>T2.01</vt:lpstr>
      <vt:lpstr>T2.02</vt:lpstr>
      <vt:lpstr>T2.03</vt:lpstr>
      <vt:lpstr>T2.04</vt:lpstr>
      <vt:lpstr>T2.05_2</vt:lpstr>
      <vt:lpstr>T2.06</vt:lpstr>
      <vt:lpstr>T2.07</vt:lpstr>
      <vt:lpstr>T2.08</vt:lpstr>
      <vt:lpstr>T2.09</vt:lpstr>
      <vt:lpstr>T2.10</vt:lpstr>
      <vt:lpstr>3. Landw. Förderungsleistungen </vt:lpstr>
      <vt:lpstr>T3.01</vt:lpstr>
      <vt:lpstr>T3.02</vt:lpstr>
      <vt:lpstr>T3.03</vt:lpstr>
      <vt:lpstr>4. Zeitreihen</vt:lpstr>
      <vt:lpstr>T4.01</vt:lpstr>
      <vt:lpstr>T4.02</vt:lpstr>
      <vt:lpstr>T4.03</vt:lpstr>
      <vt:lpstr>T4.04</vt:lpstr>
      <vt:lpstr>T4.04_b</vt:lpstr>
      <vt:lpstr>T4.05</vt:lpstr>
      <vt:lpstr>T4.06</vt:lpstr>
      <vt:lpstr>T4.07</vt:lpstr>
      <vt:lpstr>T4.08</vt:lpstr>
      <vt:lpstr>T4.09</vt:lpstr>
      <vt:lpstr>T4.14</vt:lpstr>
      <vt:lpstr>T4.11</vt:lpstr>
      <vt:lpstr>T4.12</vt:lpstr>
      <vt:lpstr>T4.13</vt:lpstr>
      <vt:lpstr>T4.10</vt:lpstr>
      <vt:lpstr>T1.01!Druckbereich</vt:lpstr>
      <vt:lpstr>T1.02!Druckbereich</vt:lpstr>
      <vt:lpstr>T1.03!Druckbereich</vt:lpstr>
      <vt:lpstr>T1.04!Druckbereich</vt:lpstr>
      <vt:lpstr>T1.05!Druckbereich</vt:lpstr>
      <vt:lpstr>T1.06!Druckbereich</vt:lpstr>
      <vt:lpstr>T1.07!Druckbereich</vt:lpstr>
      <vt:lpstr>T1.08!Druckbereich</vt:lpstr>
      <vt:lpstr>T1.09!Druckbereich</vt:lpstr>
      <vt:lpstr>T1.10!Druckbereich</vt:lpstr>
      <vt:lpstr>T1.11!Druckbereich</vt:lpstr>
      <vt:lpstr>T1.12!Druckbereich</vt:lpstr>
      <vt:lpstr>T1.13!Druckbereich</vt:lpstr>
      <vt:lpstr>T1.14!Druckbereich</vt:lpstr>
      <vt:lpstr>T1.15!Druckbereich</vt:lpstr>
      <vt:lpstr>T1.16!Druckbereich</vt:lpstr>
      <vt:lpstr>T1.17!Druckbereich</vt:lpstr>
      <vt:lpstr>T1.18!Druckbereich</vt:lpstr>
      <vt:lpstr>T1.19!Druckbereich</vt:lpstr>
      <vt:lpstr>T1.20!Druckbereich</vt:lpstr>
      <vt:lpstr>T1.21_2!Druckbereich</vt:lpstr>
      <vt:lpstr>T1.22!Druckbereich</vt:lpstr>
      <vt:lpstr>T1.23!Druckbereich</vt:lpstr>
      <vt:lpstr>T1.24!Druckbereich</vt:lpstr>
      <vt:lpstr>T1.25!Druckbereich</vt:lpstr>
      <vt:lpstr>T1.26!Druckbereich</vt:lpstr>
      <vt:lpstr>T1.27!Druckbereich</vt:lpstr>
      <vt:lpstr>T2.03!Druckbereich</vt:lpstr>
      <vt:lpstr>T2.04!Druckbereich</vt:lpstr>
      <vt:lpstr>T2.05_2!Druckbereich</vt:lpstr>
      <vt:lpstr>T2.06!Druckbereich</vt:lpstr>
      <vt:lpstr>T2.07!Druckbereich</vt:lpstr>
      <vt:lpstr>T2.08!Druckbereich</vt:lpstr>
      <vt:lpstr>T2.09!Druckbereich</vt:lpstr>
      <vt:lpstr>T2.10!Druckbereich</vt:lpstr>
      <vt:lpstr>T3.01!Druckbereich</vt:lpstr>
      <vt:lpstr>T3.02!Druckbereich</vt:lpstr>
      <vt:lpstr>T3.03!Druckbereich</vt:lpstr>
      <vt:lpstr>T4.01!Druckbereich</vt:lpstr>
      <vt:lpstr>T4.02!Druckbereich</vt:lpstr>
      <vt:lpstr>T4.03!Druckbereich</vt:lpstr>
      <vt:lpstr>T4.04!Druckbereich</vt:lpstr>
      <vt:lpstr>T4.04_b!Druckbereich</vt:lpstr>
      <vt:lpstr>T4.05!Druckbereich</vt:lpstr>
      <vt:lpstr>T4.06!Druckbereich</vt:lpstr>
      <vt:lpstr>T4.07!Druckbereich</vt:lpstr>
      <vt:lpstr>T4.08!Druckbereich</vt:lpstr>
      <vt:lpstr>T4.09!Druckbereich</vt:lpstr>
      <vt:lpstr>T4.10!Druckbereich</vt:lpstr>
      <vt:lpstr>T4.11!Druckbereich</vt:lpstr>
      <vt:lpstr>T4.12!Druckbereich</vt:lpstr>
      <vt:lpstr>T4.13!Druckbereich</vt:lpstr>
      <vt:lpstr>T4.14!Druckbereich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Erhart Thomas</dc:creator>
  <cp:lastModifiedBy>Erhart Thomas</cp:lastModifiedBy>
  <cp:lastPrinted>2017-08-11T09:40:01Z</cp:lastPrinted>
  <dcterms:created xsi:type="dcterms:W3CDTF">2008-04-29T07:12:15Z</dcterms:created>
  <dcterms:modified xsi:type="dcterms:W3CDTF">2021-09-29T08:15:18Z</dcterms:modified>
</cp:coreProperties>
</file>