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15" yWindow="105" windowWidth="13530" windowHeight="14520" tabRatio="937" activeTab="0"/>
  </bookViews>
  <sheets>
    <sheet name="Inhaltsverzeichnis" sheetId="1" r:id="rId1"/>
    <sheet name="T1.01" sheetId="2" r:id="rId2"/>
    <sheet name="T1.02" sheetId="3" r:id="rId3"/>
    <sheet name="T1.03" sheetId="4" r:id="rId4"/>
    <sheet name="T1.04" sheetId="5" r:id="rId5"/>
    <sheet name="T1.05" sheetId="6" r:id="rId6"/>
    <sheet name="T1.06" sheetId="7" r:id="rId7"/>
    <sheet name="T1.07" sheetId="8" r:id="rId8"/>
    <sheet name="T1.08" sheetId="9" r:id="rId9"/>
    <sheet name="T1.09" sheetId="10" r:id="rId10"/>
    <sheet name="T1.10" sheetId="11" r:id="rId11"/>
    <sheet name="T1.11" sheetId="12" r:id="rId12"/>
    <sheet name="T1.12" sheetId="13" r:id="rId13"/>
    <sheet name="T1.13" sheetId="14" r:id="rId14"/>
    <sheet name="T1.14" sheetId="15" r:id="rId15"/>
    <sheet name="T1.15" sheetId="16" r:id="rId16"/>
    <sheet name="T1.16" sheetId="17" r:id="rId17"/>
    <sheet name="T1.17" sheetId="18" r:id="rId18"/>
    <sheet name="T1.18" sheetId="19" r:id="rId19"/>
    <sheet name="T1.19" sheetId="20" r:id="rId20"/>
    <sheet name="T1.20" sheetId="21" r:id="rId21"/>
    <sheet name="T1.21" sheetId="22" r:id="rId22"/>
    <sheet name="T1.22" sheetId="23" r:id="rId23"/>
    <sheet name="T1.23" sheetId="24" r:id="rId24"/>
    <sheet name="T1.24" sheetId="25" r:id="rId25"/>
    <sheet name="T1.25" sheetId="26" r:id="rId26"/>
    <sheet name="T1.26" sheetId="27" r:id="rId27"/>
    <sheet name="T1.27" sheetId="28" r:id="rId28"/>
    <sheet name="T2.01" sheetId="29" r:id="rId29"/>
    <sheet name="T2.02" sheetId="30" r:id="rId30"/>
    <sheet name="T2.03" sheetId="31" r:id="rId31"/>
    <sheet name="T2.04" sheetId="32" r:id="rId32"/>
    <sheet name="T2.05" sheetId="33" r:id="rId33"/>
    <sheet name="T2.06" sheetId="34" r:id="rId34"/>
    <sheet name="T2.07" sheetId="35" r:id="rId35"/>
    <sheet name="T2.08" sheetId="36" r:id="rId36"/>
    <sheet name="T2.09" sheetId="37" r:id="rId37"/>
    <sheet name="T2.10" sheetId="38" r:id="rId38"/>
    <sheet name="T3.01" sheetId="39" r:id="rId39"/>
    <sheet name="T3.02" sheetId="40" r:id="rId40"/>
    <sheet name="T3.03" sheetId="41" r:id="rId41"/>
    <sheet name="T4.01" sheetId="42" r:id="rId42"/>
    <sheet name="T4.02" sheetId="43" r:id="rId43"/>
    <sheet name="T4.03" sheetId="44" r:id="rId44"/>
    <sheet name="T4.04" sheetId="45" r:id="rId45"/>
    <sheet name="T4.04_b" sheetId="46" r:id="rId46"/>
    <sheet name="T4.05" sheetId="47" r:id="rId47"/>
    <sheet name="T4.06" sheetId="48" r:id="rId48"/>
    <sheet name="T4.07" sheetId="49" r:id="rId49"/>
    <sheet name="T4.08" sheetId="50" r:id="rId50"/>
    <sheet name="T4.09" sheetId="51" r:id="rId51"/>
    <sheet name="T4.14" sheetId="52" r:id="rId52"/>
    <sheet name="T4.11" sheetId="53" r:id="rId53"/>
    <sheet name="T4.12" sheetId="54" r:id="rId54"/>
    <sheet name="T4.13" sheetId="55" r:id="rId55"/>
    <sheet name="T4.10" sheetId="56" r:id="rId56"/>
  </sheets>
  <definedNames>
    <definedName name="_xlnm.Print_Area" localSheetId="1">'T1.01'!$A$1:$H$31</definedName>
    <definedName name="_xlnm.Print_Area" localSheetId="2">'T1.02'!$A$1:$E$35</definedName>
    <definedName name="_xlnm.Print_Area" localSheetId="3">'T1.03'!$A$1:$D$33</definedName>
    <definedName name="_xlnm.Print_Area" localSheetId="4">'T1.04'!$A$1:$M$24</definedName>
    <definedName name="_xlnm.Print_Area" localSheetId="5">'T1.05'!$A$1:$D$33</definedName>
    <definedName name="_xlnm.Print_Area" localSheetId="6">'T1.06'!$A$1:$J$36</definedName>
    <definedName name="_xlnm.Print_Area" localSheetId="7">'T1.07'!$A$1:$J$35</definedName>
    <definedName name="_xlnm.Print_Area" localSheetId="8">'T1.08'!$A$1:$J$32</definedName>
    <definedName name="_xlnm.Print_Area" localSheetId="9">'T1.09'!$A$1:$G$31</definedName>
    <definedName name="_xlnm.Print_Area" localSheetId="10">'T1.10'!$A$1:$K$31</definedName>
    <definedName name="_xlnm.Print_Area" localSheetId="11">'T1.11'!$A$1:$K$31</definedName>
    <definedName name="_xlnm.Print_Area" localSheetId="12">'T1.12'!$A$1:$K$36</definedName>
    <definedName name="_xlnm.Print_Area" localSheetId="13">'T1.13'!$A$1:$I$31</definedName>
    <definedName name="_xlnm.Print_Area" localSheetId="14">'T1.14'!$A$1:$J$35</definedName>
    <definedName name="_xlnm.Print_Area" localSheetId="15">'T1.15'!$A$1:$H$35</definedName>
    <definedName name="_xlnm.Print_Area" localSheetId="16">'T1.16'!$A$1:$D$31</definedName>
    <definedName name="_xlnm.Print_Area" localSheetId="17">'T1.17'!$A$1:$I$25</definedName>
    <definedName name="_xlnm.Print_Area" localSheetId="18">'T1.18'!$A$1:$J$23</definedName>
    <definedName name="_xlnm.Print_Area" localSheetId="19">'T1.19'!$A$1:$L$35</definedName>
    <definedName name="_xlnm.Print_Area" localSheetId="20">'T1.20'!$A$1:$L$35</definedName>
    <definedName name="_xlnm.Print_Area" localSheetId="21">'T1.21'!$A$1:$F$23</definedName>
    <definedName name="_xlnm.Print_Area" localSheetId="22">'T1.22'!$A$1:$E$24</definedName>
    <definedName name="_xlnm.Print_Area" localSheetId="23">'T1.23'!$A$1:$F$23</definedName>
    <definedName name="_xlnm.Print_Area" localSheetId="24">'T1.24'!$A$1:$F$23</definedName>
    <definedName name="_xlnm.Print_Area" localSheetId="25">'T1.25'!$A$1:$F$23</definedName>
    <definedName name="_xlnm.Print_Area" localSheetId="26">'T1.26'!$A$1:$I$27</definedName>
    <definedName name="_xlnm.Print_Area" localSheetId="27">'T1.27'!$A$1:$G$26</definedName>
    <definedName name="_xlnm.Print_Area" localSheetId="30">'T2.03'!$A$1:$L$25</definedName>
    <definedName name="_xlnm.Print_Area" localSheetId="31">'T2.04'!$A$1:$L$26</definedName>
    <definedName name="_xlnm.Print_Area" localSheetId="32">'T2.05'!$A$1:$F$13</definedName>
    <definedName name="_xlnm.Print_Area" localSheetId="33">'T2.06'!$A$1:$E$14</definedName>
    <definedName name="_xlnm.Print_Area" localSheetId="34">'T2.07'!$A$1:$F$13</definedName>
    <definedName name="_xlnm.Print_Area" localSheetId="35">'T2.08'!$A$1:$F$13</definedName>
    <definedName name="_xlnm.Print_Area" localSheetId="36">'T2.09'!$A$1:$F$14</definedName>
    <definedName name="_xlnm.Print_Area" localSheetId="37">'T2.10'!$A$1:$I$17</definedName>
    <definedName name="_xlnm.Print_Area" localSheetId="38">'T3.01'!$A$1:$E$23</definedName>
    <definedName name="_xlnm.Print_Area" localSheetId="39">'T3.02'!$A$1:$E$34</definedName>
    <definedName name="_xlnm.Print_Area" localSheetId="40">'T3.03'!$A$1:$E$16</definedName>
    <definedName name="_xlnm.Print_Area" localSheetId="41">'T4.01'!$A$1:$H$35</definedName>
    <definedName name="_xlnm.Print_Area" localSheetId="42">'T4.02'!$A$1:$G$34</definedName>
    <definedName name="_xlnm.Print_Area" localSheetId="43">'T4.03'!$A$1:$D$12</definedName>
    <definedName name="_xlnm.Print_Area" localSheetId="44">'T4.04'!$A$1:$M$11</definedName>
    <definedName name="_xlnm.Print_Area" localSheetId="45">'T4.04_b'!$A$1:$M$12</definedName>
    <definedName name="_xlnm.Print_Area" localSheetId="46">'T4.05'!$A$1:$J$22</definedName>
    <definedName name="_xlnm.Print_Area" localSheetId="47">'T4.06'!$A$1:$J$29</definedName>
    <definedName name="_xlnm.Print_Area" localSheetId="48">'T4.07'!$A$1:$J$28</definedName>
    <definedName name="_xlnm.Print_Area" localSheetId="49">'T4.08'!$A$1:$I$18</definedName>
    <definedName name="_xlnm.Print_Area" localSheetId="50">'T4.09'!$A$1:$L$29</definedName>
    <definedName name="_xlnm.Print_Area" localSheetId="55">'T4.10'!$A$1:$M$27</definedName>
    <definedName name="_xlnm.Print_Area" localSheetId="52">'T4.11'!$A$1:$S$77</definedName>
    <definedName name="_xlnm.Print_Area" localSheetId="53">'T4.12'!$A$1:$I$77</definedName>
    <definedName name="_xlnm.Print_Area" localSheetId="54">'T4.13'!$A$1:$K$72</definedName>
    <definedName name="_xlnm.Print_Area" localSheetId="51">'T4.14'!$A$1:$E$10</definedName>
  </definedNames>
  <calcPr fullCalcOnLoad="1"/>
</workbook>
</file>

<file path=xl/sharedStrings.xml><?xml version="1.0" encoding="utf-8"?>
<sst xmlns="http://schemas.openxmlformats.org/spreadsheetml/2006/main" count="3126" uniqueCount="492">
  <si>
    <t>Total</t>
  </si>
  <si>
    <t>Grössenklassen von ... bis unter ... ha landwirtschaftlicher Nutzfläche</t>
  </si>
  <si>
    <t>50 +</t>
  </si>
  <si>
    <t>Liechtenstein</t>
  </si>
  <si>
    <t>Talzone</t>
  </si>
  <si>
    <t>Bergzone</t>
  </si>
  <si>
    <t>Oberland</t>
  </si>
  <si>
    <t>Unterland</t>
  </si>
  <si>
    <t>Vaduz</t>
  </si>
  <si>
    <t>Triesen</t>
  </si>
  <si>
    <t>Balzers</t>
  </si>
  <si>
    <t>Triesenberg</t>
  </si>
  <si>
    <t>Schaan/Planken</t>
  </si>
  <si>
    <t>Eschen</t>
  </si>
  <si>
    <t>Mauren</t>
  </si>
  <si>
    <t>Gamprin</t>
  </si>
  <si>
    <t>Ruggell</t>
  </si>
  <si>
    <t>Schellenberg</t>
  </si>
  <si>
    <t>Ackerland</t>
  </si>
  <si>
    <t>Dauerkulturen</t>
  </si>
  <si>
    <t>Übrige landw. Nutzfläche</t>
  </si>
  <si>
    <t>Getreide</t>
  </si>
  <si>
    <t>Hackfrüchte</t>
  </si>
  <si>
    <t>Übriges Ackerland</t>
  </si>
  <si>
    <t>Brotgetreide</t>
  </si>
  <si>
    <t>Futtergetreide</t>
  </si>
  <si>
    <t>Weizen</t>
  </si>
  <si>
    <t>Übriges Brotgetreide</t>
  </si>
  <si>
    <t>Gerste</t>
  </si>
  <si>
    <t>Triticale</t>
  </si>
  <si>
    <t>Körnermais</t>
  </si>
  <si>
    <t>Streueflächen</t>
  </si>
  <si>
    <t>Betriebsleiter</t>
  </si>
  <si>
    <t>Betriebsleiter im Alter von ... Jahren</t>
  </si>
  <si>
    <t>bis 29</t>
  </si>
  <si>
    <t>30 - 39</t>
  </si>
  <si>
    <t>40 - 49</t>
  </si>
  <si>
    <t>50 - 59</t>
  </si>
  <si>
    <t>60 +</t>
  </si>
  <si>
    <t>Haupterwerb</t>
  </si>
  <si>
    <t>Nebenerwerb</t>
  </si>
  <si>
    <t>Kartoffeln</t>
  </si>
  <si>
    <t>Zuckerrüben</t>
  </si>
  <si>
    <t>Futterrüben</t>
  </si>
  <si>
    <t>Soja</t>
  </si>
  <si>
    <t>Ackerfutter</t>
  </si>
  <si>
    <t>Rhabarber</t>
  </si>
  <si>
    <t>Spargel</t>
  </si>
  <si>
    <t>Einjährige Beeren</t>
  </si>
  <si>
    <t>Silo- und Grünmais</t>
  </si>
  <si>
    <t>Reben</t>
  </si>
  <si>
    <t>Obstanlagen</t>
  </si>
  <si>
    <t>Mehrjährige Beeren</t>
  </si>
  <si>
    <t>Äpfel</t>
  </si>
  <si>
    <t>Birnen</t>
  </si>
  <si>
    <t>Steinobst</t>
  </si>
  <si>
    <t>Tierhaltung</t>
  </si>
  <si>
    <t>Kombiniert</t>
  </si>
  <si>
    <t>Mutterkühe</t>
  </si>
  <si>
    <t>Veredlung</t>
  </si>
  <si>
    <t>Andere</t>
  </si>
  <si>
    <t>Beschäftigte</t>
  </si>
  <si>
    <t>Anzahl beschäftigter Personen mit ... % Arbeitszeit</t>
  </si>
  <si>
    <t>mehr als 75</t>
  </si>
  <si>
    <t>zwischen 50 - 75</t>
  </si>
  <si>
    <t>unter 50</t>
  </si>
  <si>
    <t>Männer</t>
  </si>
  <si>
    <t>Frauen</t>
  </si>
  <si>
    <t>Familieneigene</t>
  </si>
  <si>
    <t>Familienfremde</t>
  </si>
  <si>
    <t>Rindvieh</t>
  </si>
  <si>
    <t>Pferde</t>
  </si>
  <si>
    <t>Schafe</t>
  </si>
  <si>
    <t>Ziegen</t>
  </si>
  <si>
    <t>Schweine</t>
  </si>
  <si>
    <t>Nutzhühner</t>
  </si>
  <si>
    <t>Andere Tiere</t>
  </si>
  <si>
    <t>Stuten</t>
  </si>
  <si>
    <t>Fohlen</t>
  </si>
  <si>
    <t>Andere Pferde</t>
  </si>
  <si>
    <t>Ferkel</t>
  </si>
  <si>
    <t>Zuchtsauen</t>
  </si>
  <si>
    <t>Zuchteber</t>
  </si>
  <si>
    <t>Legehennen</t>
  </si>
  <si>
    <t>Nutzgeflügel</t>
  </si>
  <si>
    <t>Erschwernisbeiträge</t>
  </si>
  <si>
    <t>Ölsaaten</t>
  </si>
  <si>
    <t>Gemüse und Beeren</t>
  </si>
  <si>
    <t xml:space="preserve">Tabelle 1.01 </t>
  </si>
  <si>
    <t>Tabelle 1.02</t>
  </si>
  <si>
    <t>Tabelle 1.03</t>
  </si>
  <si>
    <t>Tabelle 1.04</t>
  </si>
  <si>
    <t>Tabelle 1.05</t>
  </si>
  <si>
    <t>Tabelle 1.06</t>
  </si>
  <si>
    <t>Tabelle 1.07</t>
  </si>
  <si>
    <t>Tabelle 1.08</t>
  </si>
  <si>
    <t>Tabelle 1.09</t>
  </si>
  <si>
    <t>Tabelle 1.10</t>
  </si>
  <si>
    <t>Tabelle 1.11</t>
  </si>
  <si>
    <t>Tabelle 1.12</t>
  </si>
  <si>
    <t>Tabelle 1.13</t>
  </si>
  <si>
    <t>Tabelle 1.14</t>
  </si>
  <si>
    <t>Tabelle 1.15</t>
  </si>
  <si>
    <t>Tabelle 1.16</t>
  </si>
  <si>
    <t>Tabelle 1.17</t>
  </si>
  <si>
    <t>Tabelle 1.18</t>
  </si>
  <si>
    <t>Tabelle 1.19</t>
  </si>
  <si>
    <t>Tabelle 1.20</t>
  </si>
  <si>
    <t>Tabelle 1.21</t>
  </si>
  <si>
    <t>Tabelle 1.22</t>
  </si>
  <si>
    <t>Tabelle 1.23</t>
  </si>
  <si>
    <t>Tabelle 1.24</t>
  </si>
  <si>
    <t>Tabelle 1.25</t>
  </si>
  <si>
    <t>Tabelle 1.26</t>
  </si>
  <si>
    <t>Tabelle 1.27</t>
  </si>
  <si>
    <t>Futterweizen</t>
  </si>
  <si>
    <t>Erläuterung zur Tabelle:</t>
  </si>
  <si>
    <t>Landwirtschaftliche Nutzfläche</t>
  </si>
  <si>
    <t>Gesömmerte Nutztiere von liechtensteinischen Betrieben auf Alpen in liechtensteinischem Besitz.</t>
  </si>
  <si>
    <t>Beschäftigte ohne Lehrlinge.</t>
  </si>
  <si>
    <t>Übrige
Ackerkulturen</t>
  </si>
  <si>
    <t>Andere
Tiere</t>
  </si>
  <si>
    <t>Gesamt</t>
  </si>
  <si>
    <t>5 - &lt; 10 ha LN</t>
  </si>
  <si>
    <t>10 - &lt; 15 ha LN</t>
  </si>
  <si>
    <t>15 - &lt; 20 ha LN</t>
  </si>
  <si>
    <t>20 - &lt; 25 ha LN</t>
  </si>
  <si>
    <t>25 - &lt; 30 ha LN</t>
  </si>
  <si>
    <t>30 - &lt; 40 ha LN</t>
  </si>
  <si>
    <t>40 - &lt; 50 ha LN</t>
  </si>
  <si>
    <t>50 - &lt; 70 ha LN</t>
  </si>
  <si>
    <t>70 - &lt; 100 ha LN</t>
  </si>
  <si>
    <t>Vollerwerb</t>
  </si>
  <si>
    <t>Vollerwerb: Arbeitsaufwand von mehr als 2700 Arbeitskraftstunden pro Jahr.</t>
  </si>
  <si>
    <t>Haupterwerb: Arbeitsaufwand von 1350 bis 2699 Arbeitskraftstunden pro Jahr.</t>
  </si>
  <si>
    <t>Einkommensbeiträge</t>
  </si>
  <si>
    <t>Nebenerwerb: Arbeitsaufwand von 1080 bis 1349 Arbeitskraftstunden pro Jahr.</t>
  </si>
  <si>
    <t>Hengste</t>
  </si>
  <si>
    <t>Tiere der Pferdegattung: GVE Pferde und GVE andere Tiere der Pferdegattung.</t>
  </si>
  <si>
    <t>Ziegen: GVE Ziegen und GVE Zwergziegen zur Nutztierhaltung.</t>
  </si>
  <si>
    <t>Nutzgeflügel: GVE Nutzhühner und GVE Truten.</t>
  </si>
  <si>
    <t>Weibliche Tiere</t>
  </si>
  <si>
    <t>Männliche Tiere</t>
  </si>
  <si>
    <t>Übrige landwirtschaftliche Nutzfläche</t>
  </si>
  <si>
    <t>Pferde/ Schafe/ Ziegen</t>
  </si>
  <si>
    <t>Abgeltungs- und Tierwohlbeiträge</t>
  </si>
  <si>
    <t>Weibliche Tiere: Ohne Milchkühe und andere Kühe.</t>
  </si>
  <si>
    <t>1 - &lt; 5 ha LN</t>
  </si>
  <si>
    <t>Hülsenfrüchte</t>
  </si>
  <si>
    <t>Dauergrünland</t>
  </si>
  <si>
    <t>Eiweisserbsen</t>
  </si>
  <si>
    <t>Raps</t>
  </si>
  <si>
    <t>Einjähriges Freilandgemüse</t>
  </si>
  <si>
    <t>Freilandkonservengemüse</t>
  </si>
  <si>
    <t>Kunstwiesen</t>
  </si>
  <si>
    <t>Kulturen in geschütztem Anbau</t>
  </si>
  <si>
    <t>Spezialkulturen</t>
  </si>
  <si>
    <t>Pflanzenbau</t>
  </si>
  <si>
    <t>Andere Tiere der Pferdegattung</t>
  </si>
  <si>
    <t>Andere Kühe</t>
  </si>
  <si>
    <t>Milchkühe</t>
  </si>
  <si>
    <t>Jungschafe unter 1-jährig</t>
  </si>
  <si>
    <t>Andere weibliche Schafe über 1-jährig</t>
  </si>
  <si>
    <t>Widder über 1-jährig</t>
  </si>
  <si>
    <t>Jungziegen unter 1-jährig</t>
  </si>
  <si>
    <t>Ziegen gemolken</t>
  </si>
  <si>
    <t>Andere weibliche Ziegen über 1-jährig</t>
  </si>
  <si>
    <t>Ziegenböcke über 1-jährig</t>
  </si>
  <si>
    <t>Remonten und Mastschweine</t>
  </si>
  <si>
    <t>Mastpoulets jeden Alters</t>
  </si>
  <si>
    <t>Zuchthennen und -hähne</t>
  </si>
  <si>
    <t>Tiere der Pferdegattung</t>
  </si>
  <si>
    <t>über 365 bis 730 Tage</t>
  </si>
  <si>
    <t>über 730 Tage</t>
  </si>
  <si>
    <t>Erläuterungen zur Tabelle:</t>
  </si>
  <si>
    <t>Schafe gemolken = 0.</t>
  </si>
  <si>
    <t>1 - &lt; 5</t>
  </si>
  <si>
    <t>5 - &lt; 10</t>
  </si>
  <si>
    <t>10 - &lt; 20</t>
  </si>
  <si>
    <t>20 - &lt; 30</t>
  </si>
  <si>
    <t>30 - &lt; 50</t>
  </si>
  <si>
    <t>Bewirtschaftung
nach BIO</t>
  </si>
  <si>
    <t>Bewirtschaftung
nach ÖLN</t>
  </si>
  <si>
    <t>Betriebe nach Grössenklassen 2016</t>
  </si>
  <si>
    <t>Betriebe nach Erwerbstyp 2016</t>
  </si>
  <si>
    <t>Betriebe nach gesamtbetrieblicher Bewirtschaftungsart 2016</t>
  </si>
  <si>
    <t>Ackerbau</t>
  </si>
  <si>
    <t>Betriebe nach Betriebstyp 2016 (gemäss ZA2015)</t>
  </si>
  <si>
    <t>Betriebe nach Beitragstyp 2016</t>
  </si>
  <si>
    <t>Beschäftigte in der Landwirtschaft nach Beschäftigungsgrad 2016</t>
  </si>
  <si>
    <t>Beschäftigte in der Landwirtschaft nach Familienzugehörigkeit 2016</t>
  </si>
  <si>
    <t>Betriebsleiter nach Beschäftigungsgrad 2016</t>
  </si>
  <si>
    <t>Betriebsleiter nach Altersklassen 2016</t>
  </si>
  <si>
    <t>Wichtigste Flächenkategorien 2016 (in Aren)</t>
  </si>
  <si>
    <t>Betriebe nach Flächenkategorien 2016</t>
  </si>
  <si>
    <t>Getreidefläche 2016 (in Aren)</t>
  </si>
  <si>
    <t>Hackfrüchte, Hülsenfrüchte und Ölsaaten 2016 (in Aren)</t>
  </si>
  <si>
    <t>Übriges Ackerland 2016 (in Aren)</t>
  </si>
  <si>
    <t>Flächen mit Dauerkulturen 2016 (in Aren)</t>
  </si>
  <si>
    <t>Übrige landwirtschaftliche Nutzfläche 2016 (in Aren)</t>
  </si>
  <si>
    <t>Für diese Tabelle wurden die 102 anerkannten Landwirtschaftsbetriebe ausgewertet.</t>
  </si>
  <si>
    <t>Nutztierbestand 2016</t>
  </si>
  <si>
    <t>Betriebe mit Nutztieren 2017</t>
  </si>
  <si>
    <t>Rindviehbestand 2016</t>
  </si>
  <si>
    <t>bis 160 Tage</t>
  </si>
  <si>
    <t>über 160 bis 365 Tage</t>
  </si>
  <si>
    <t>Betriebe mit Rindvieh 2016</t>
  </si>
  <si>
    <t>Pferdebestand 2016</t>
  </si>
  <si>
    <t>Schafbestand 2016</t>
  </si>
  <si>
    <t>Ziegenbestand 2016</t>
  </si>
  <si>
    <t>Schweinebestand 2016</t>
  </si>
  <si>
    <t>Nutzhühnerbestand 2016</t>
  </si>
  <si>
    <t>Vieh- und Geflügelbestände in Grossvieheinheiten (GVE) 2016</t>
  </si>
  <si>
    <t>Nutztiere gesömmert 2016</t>
  </si>
  <si>
    <t>-</t>
  </si>
  <si>
    <t>Rindvieh gemischt</t>
  </si>
  <si>
    <t>Milchkühe/ Ackerbau</t>
  </si>
  <si>
    <t>Lehrlinge = 12.</t>
  </si>
  <si>
    <t xml:space="preserve">Lehrlinge = 12. </t>
  </si>
  <si>
    <t>Mischel Futtergetreide</t>
  </si>
  <si>
    <t>Futtergetreide: Hafer 0 Aren.</t>
  </si>
  <si>
    <t>Übriges Brotgetreide: Dinkel 277 Aren, Roggen 0 Aren.</t>
  </si>
  <si>
    <t>Übrige Ackerkulturen: Wurzeln der Treibzichorie 924 Aren, Saatmais 150 Aren, Einjährige gärtnerische Freilandkulturen 15 Aren, Mehrjährige Gewürz- und Medizinalpflanzen 5 Aren, Buntbrache 0 Aren.</t>
  </si>
  <si>
    <t>Andere Tiere: Andere Raufutter verzehrende Nutztiere (Lamas und Alpakas).</t>
  </si>
  <si>
    <t>Seit 2016 wird für die Bestimmung der gesömmerten Nutztiere die Alpzeit des Einzeltieres und die Alpzeit der Alp miteingerechnet.</t>
  </si>
  <si>
    <t>Seit 2016 wird die Betriebstypologie ZA2016 angewendet. Von 2005 bis 2013 war es die Betriebstypologie FAT99.</t>
  </si>
  <si>
    <t>Rindvieh: Bestand am 1. Januar 2016.</t>
  </si>
  <si>
    <t>Nutztierbestand: Im Frühling (ausser Rindvieh).</t>
  </si>
  <si>
    <t>Betriebsleiter mit ... % Arbeitszeit</t>
  </si>
  <si>
    <t>Tage: Von 120 Tagen auf 160 Tage geändert.</t>
  </si>
  <si>
    <t>Junghennen, Junghähne und Küken</t>
  </si>
  <si>
    <t xml:space="preserve">Andere Tiere: GVE Kaninchen und GVE andere Raufutter verzehrende Nutztiere. </t>
  </si>
  <si>
    <t>Tabelle 2.01</t>
  </si>
  <si>
    <t>Bienenvölker</t>
  </si>
  <si>
    <t>Für diese Tabelle wurden die 376 Nutztierhalter (inkl. anerkannte Landwirtschaftsbetriebe) ausgewertet.</t>
  </si>
  <si>
    <t>Nutztierhalter 2016</t>
  </si>
  <si>
    <t>Tabelle 2.02</t>
  </si>
  <si>
    <t>Tabelle 2.03</t>
  </si>
  <si>
    <t>Rindviehhalter 2016</t>
  </si>
  <si>
    <t>Tabelle 2.04</t>
  </si>
  <si>
    <t>Tabelle 2.05</t>
  </si>
  <si>
    <t>Tabelle 2.06</t>
  </si>
  <si>
    <t>Tabelle 2.07</t>
  </si>
  <si>
    <t>Tabelle 2.08</t>
  </si>
  <si>
    <t>Tabelle 2.09</t>
  </si>
  <si>
    <t>Tabelle 2.10</t>
  </si>
  <si>
    <t>Förderungsleistungen zur Existenzsicherung (Einkommensbeiträge) 2016</t>
  </si>
  <si>
    <t>Tabelle 3.01</t>
  </si>
  <si>
    <t>Anzahl Betriebe</t>
  </si>
  <si>
    <t>Einheit</t>
  </si>
  <si>
    <t>Beiträge</t>
  </si>
  <si>
    <t>Anteil</t>
  </si>
  <si>
    <t>ha/GVE</t>
  </si>
  <si>
    <t>in CHF</t>
  </si>
  <si>
    <t>in %</t>
  </si>
  <si>
    <t>.</t>
  </si>
  <si>
    <t>Betriebsbeitrag</t>
  </si>
  <si>
    <t>Basisbeitrag</t>
  </si>
  <si>
    <t>Beitrag für Tierhaltung</t>
  </si>
  <si>
    <t>Beitrag für Pflanzenbau</t>
  </si>
  <si>
    <t>Flächenbeitrag (ha)</t>
  </si>
  <si>
    <t>Zusatzbeitrag für Bergbetriebe</t>
  </si>
  <si>
    <t>Zusatzbeitrag ausgewählte Ackerkulturen (ha)</t>
  </si>
  <si>
    <t>Beitrag für Raufutter verzehrende Nutztiere (GVE)</t>
  </si>
  <si>
    <t>Zusatzbeitrag Alpung von Tieren (GVE)</t>
  </si>
  <si>
    <t>Total gemäss Landesrechnung</t>
  </si>
  <si>
    <t>Differenz zur Landesrechnung (Abzüge/periodenfremd)</t>
  </si>
  <si>
    <t>Die Tabelle zeigt die Einkommensbeiträge, die im Jahr 2016 an die 105 anerkannten Landwirtschaftsbetriebe (inkl. drei Betriebe in Betriebsgemeinschaften) ausgerichtet wurden.</t>
  </si>
  <si>
    <t>Förderungsleistungen für ökologische Bewirtschaftung und tiergerechte Betriebsführung (Abgeltungs- und Tierwohlbeiträge) 2016</t>
  </si>
  <si>
    <t>Tabelle 3.02</t>
  </si>
  <si>
    <t>Anzahl Betriebe/ Personen</t>
  </si>
  <si>
    <t xml:space="preserve">Beiträge </t>
  </si>
  <si>
    <t>ha/GVE/Stk</t>
  </si>
  <si>
    <t>Gesamtbetriebliche Bewirtschaftungsarten</t>
  </si>
  <si>
    <t>Bewirtschaftung nach ÖLN (ha)</t>
  </si>
  <si>
    <t>Bewirtschaftung nach BIO (ha)</t>
  </si>
  <si>
    <t>Umstellung auf Biologischen Landbau (ha)</t>
  </si>
  <si>
    <t>Spezifische Bewirtschaftungsarten</t>
  </si>
  <si>
    <t>Bewirtschaftung naturnaher Lebensräume</t>
  </si>
  <si>
    <t>Extensiv genutzte Wiesen (ha)</t>
  </si>
  <si>
    <t>Wenig intensiv genutzte Wiesen (ha)</t>
  </si>
  <si>
    <t>Obstbäume einzeln (Stk)</t>
  </si>
  <si>
    <t>Obstbäume in Gärten (Stk)</t>
  </si>
  <si>
    <t>Obstbäume in Gärten auf extensiv genutzten Wiesen (Stk)</t>
  </si>
  <si>
    <t>Bewirtschaftung von Buntbrachen (ha)</t>
  </si>
  <si>
    <t>Bodenschonende Bewirtschaftung</t>
  </si>
  <si>
    <t>Begleitflora (ha)</t>
  </si>
  <si>
    <t>Winterbegrünung (ha)</t>
  </si>
  <si>
    <t>Dauerwiesen (ha)</t>
  </si>
  <si>
    <t>Extensiver Ackerbau (ha)</t>
  </si>
  <si>
    <t>Tiergerechte Betriebsführung</t>
  </si>
  <si>
    <t>Regelmässiger Auslauf von Nutztieren im Freien (RAUS) (GVE)</t>
  </si>
  <si>
    <t>Besonders tierfreundliche Stallhaltungssysteme (BTS) (GVE)</t>
  </si>
  <si>
    <t>Die Tabelle zeigt die Förderungsleistungen für ökologische Bewirtschaftung und tiergerechte Betriebsführung, die im Jahr 2016 an 106 Betriebe oder Personen ausgerichtet wurden.</t>
  </si>
  <si>
    <t>Förderungsleistungen für Landschaftspflege von Berggebieten, Hanglagen und Grenzertragsstandorten (Erschwernisbeiträge) 2016</t>
  </si>
  <si>
    <t>Tabelle 3.03</t>
  </si>
  <si>
    <t>ha</t>
  </si>
  <si>
    <t>Förderungsleistungen für Grünflächen (ha)</t>
  </si>
  <si>
    <t>Förderungsleistungen für Grenzertragsstandorte (ha)</t>
  </si>
  <si>
    <t>Die Tabelle zeigt die Förderungsleistungen für Landschaftspflege von Berggebieten, Hanglagen und Grenzertragsstandorten, die im Jahr 2016 an 73 Betriebe oder Personen ausgerichtet wurden.</t>
  </si>
  <si>
    <t>Betriebe nach Grössenklassen in ha seit 1929</t>
  </si>
  <si>
    <t>Tabelle 4.01</t>
  </si>
  <si>
    <t>Grössenklassen von … bis unter … ha</t>
  </si>
  <si>
    <t>Jahr</t>
  </si>
  <si>
    <t>0 - &lt; 5</t>
  </si>
  <si>
    <t>50+</t>
  </si>
  <si>
    <t xml:space="preserve">Untergrenze: </t>
  </si>
  <si>
    <t>1965 - 1990: 25 Aren Kulturland oder 10 Aren Spezialkulturen.</t>
  </si>
  <si>
    <t>1995 und 2000: 1 ha landwirtschaftliche Nutzfläche oder 30 Aren Spezialkulturen oder 10 Aren geschützter Anbau.</t>
  </si>
  <si>
    <t>2005 - 2009: Direktzahlungsberechtigte Betriebe.</t>
  </si>
  <si>
    <t>Ab 2010: Anerkannte Landwirtschaftsbetriebe.</t>
  </si>
  <si>
    <t>Grössenklassen:</t>
  </si>
  <si>
    <t>1929 - 1965 und 1975 - 1990: Grössenklassen gemäss Kulturfläche.</t>
  </si>
  <si>
    <t>1969, 1995, 2000: Grössenklassen gemäss landwirtschaftlicher Nutzfläche.</t>
  </si>
  <si>
    <t>Ab 2005: Grössenklassen gemäss landwirtschaftlicher Nutzfläche (Definition 2005).</t>
  </si>
  <si>
    <t>Auch Betriebe ohne landwirtschaftliche Nutzfläche oder Kulturfläche enthalten.</t>
  </si>
  <si>
    <t>Grössenklasse 0 - &lt; 5 ha: Eine Untergliederung der Grössenklasse 0 - &lt; 5 ha für den Zeitraum 1929 bis 2010 ist in der Landwirtschaftsstatistik 2010 zu finden.</t>
  </si>
  <si>
    <t>Betriebe nach Erwerbstyp und Zone seit 1929</t>
  </si>
  <si>
    <t>Tabelle 4.02</t>
  </si>
  <si>
    <t>Erwerbstyp</t>
  </si>
  <si>
    <t>Zone</t>
  </si>
  <si>
    <t>*</t>
  </si>
  <si>
    <t>1965 - 1985: Haupterwerb: Arbeitsbedarf mindestens 1500 Stunden pro Jahr.</t>
  </si>
  <si>
    <t>1990: Haupterwerb: Haupteinkommen aus Betrieb.</t>
  </si>
  <si>
    <t>1995: Haupterwerb: Mindestens 50% betriebliche Arbeitszeit.</t>
  </si>
  <si>
    <t>2005 - 2009:</t>
  </si>
  <si>
    <t>Haupterwerb: Arbeitsaufwand von mehr als 2700 Stunden pro Jahr.</t>
  </si>
  <si>
    <t>Nebenerwerb: Arbeitsaufwand von 900 bis 2700 Stunden pro Jahr.</t>
  </si>
  <si>
    <t>Ab 2010:</t>
  </si>
  <si>
    <t>Vollerwerb: Arbeitsaufwand von mehr als 2700 Stunden pro Jahr.</t>
  </si>
  <si>
    <t>Haupterwerb: Arbeitsaufwand von 1350 bis 2699 Stunden pro Jahr.</t>
  </si>
  <si>
    <t>Nebenerwerb: Arbeitsaufwand von 1080 bis 1349 Stunden pro Jahr.</t>
  </si>
  <si>
    <t>Bewirtschaftung nach BIO-Richtlinien seit 2005</t>
  </si>
  <si>
    <t>Tabelle 4.03</t>
  </si>
  <si>
    <t>Betriebe</t>
  </si>
  <si>
    <t>Biologisch bewirtschaftete Fläche</t>
  </si>
  <si>
    <t>in Aren</t>
  </si>
  <si>
    <t>Anteil an LN in %</t>
  </si>
  <si>
    <t>Betriebe nach Betriebstyp 2005 - 2013 (gemäss FAT99)</t>
  </si>
  <si>
    <t>Tabelle 4.04</t>
  </si>
  <si>
    <t>Verkehrsmilch</t>
  </si>
  <si>
    <t>Anderes Rindvieh</t>
  </si>
  <si>
    <t>Verkehrsmilch/ Ackerbau</t>
  </si>
  <si>
    <t>Tabelle 4.04_b</t>
  </si>
  <si>
    <t>Beschäftigte in der Landwirtschaft nach Beschäftigungsgrad seit 1995</t>
  </si>
  <si>
    <t>Tabelle 4.05</t>
  </si>
  <si>
    <t>Beschäftigte in der Landwirtschaft nach Familienzugehörigkeit seit 1929</t>
  </si>
  <si>
    <t>Tabelle 4.06</t>
  </si>
  <si>
    <t xml:space="preserve">Männer </t>
  </si>
  <si>
    <t>Betriebsleiter nach Beschäftigungsgrad seit 1965</t>
  </si>
  <si>
    <t>Tabelle 4.07</t>
  </si>
  <si>
    <t>Betriebsleiter nach Altersklassen und Durchschnittsalter der Betriebsleiter seit 2005</t>
  </si>
  <si>
    <t>Tabelle 4.08</t>
  </si>
  <si>
    <t>Betriebsleiter im Alter von … Jahren</t>
  </si>
  <si>
    <t>Durchschnittsalter</t>
  </si>
  <si>
    <t>unbekannt</t>
  </si>
  <si>
    <t>Durchschnittsalter: Für Betriebsleiter mit bekanntem Geburtsjahr.</t>
  </si>
  <si>
    <t>Wichtigste Flächenkategorien seit 1929 (in Aren)</t>
  </si>
  <si>
    <t>Tabelle 4.09</t>
  </si>
  <si>
    <t>Handelsgewächse</t>
  </si>
  <si>
    <t>Landwirtschaftliche Förderungsleistungen seit 2010</t>
  </si>
  <si>
    <t>Tabelle 4.14</t>
  </si>
  <si>
    <t>Förderungsleistungen</t>
  </si>
  <si>
    <t>Zur Existenzsicherung (Einkommensbeiträge)</t>
  </si>
  <si>
    <t>Für ökologische Bewirtschaftung und tiergerechte Betriebsführung (Abgeltungs- und Tierwohlbeiträge)</t>
  </si>
  <si>
    <t>Für Landschaftspflege von Berggebieten, Hanglagen und Grenzstandorten (Erschwernisbeiträge)</t>
  </si>
  <si>
    <t>Nutztierhalter und Nutztierbestand seit 1812</t>
  </si>
  <si>
    <t>Tabelle 4.11_1</t>
  </si>
  <si>
    <t xml:space="preserve"> Tabelle 4.11_2</t>
  </si>
  <si>
    <t xml:space="preserve">Rindvieh </t>
  </si>
  <si>
    <t>Pferdegattung</t>
  </si>
  <si>
    <t xml:space="preserve">Schweine </t>
  </si>
  <si>
    <t xml:space="preserve">Schafe </t>
  </si>
  <si>
    <t xml:space="preserve">Ziegen </t>
  </si>
  <si>
    <t xml:space="preserve">Hühner </t>
  </si>
  <si>
    <t xml:space="preserve">Gänse/Enten </t>
  </si>
  <si>
    <t xml:space="preserve">Bienenvölker </t>
  </si>
  <si>
    <t xml:space="preserve">Jahr </t>
  </si>
  <si>
    <t>Halter</t>
  </si>
  <si>
    <t xml:space="preserve">Stück </t>
  </si>
  <si>
    <t xml:space="preserve">davon Kühe </t>
  </si>
  <si>
    <t>Stück</t>
  </si>
  <si>
    <t>&gt;&gt;</t>
  </si>
  <si>
    <t>&lt;&lt;</t>
  </si>
  <si>
    <t>Bestand im Frühling.</t>
  </si>
  <si>
    <t>Rindvieh: Seit 2015 Bestand am 1. Jan. Davor Bestand im Frühling.</t>
  </si>
  <si>
    <t>Milchlieferungen und -verarbeitung nach Produkt seit 1950 (in 100 kg)</t>
  </si>
  <si>
    <t>Tabelle 4.12</t>
  </si>
  <si>
    <t>Milcheinlieferung
Milchhof</t>
  </si>
  <si>
    <t>Milchverwertung</t>
  </si>
  <si>
    <t>Konsum- und Pastmilch</t>
  </si>
  <si>
    <t>Verarbeitungsmilch</t>
  </si>
  <si>
    <t>Butter</t>
  </si>
  <si>
    <t>Rahm</t>
  </si>
  <si>
    <t>Käse</t>
  </si>
  <si>
    <t>Joghurt</t>
  </si>
  <si>
    <t>Quark</t>
  </si>
  <si>
    <t>Milcheinlieferung Milchhof: Milchproduktion in den Alpen, Milch von Selbstverwertern und Eigenverbrauch der landwirtschaftlichen Bevölkerung ist nicht erfasst.</t>
  </si>
  <si>
    <t>Nicht ausgewiesen ist der Rohstoffhandel des Liechtensteiner Milchverbandes oder vom Landwirtschaftsbetrieb direkt an einen ausländischen Abnehmer.</t>
  </si>
  <si>
    <t>Weinernte nach Gemeinden seit 1955 (in Hektoliter)</t>
  </si>
  <si>
    <t>Tabelle 4.13</t>
  </si>
  <si>
    <t>Gemeinden</t>
  </si>
  <si>
    <t>Rotwein</t>
  </si>
  <si>
    <t>Weisswein</t>
  </si>
  <si>
    <t>Schaan</t>
  </si>
  <si>
    <t>Gamprin/ Ruggell/ Schellenberg/ Triesenberg</t>
  </si>
  <si>
    <t>Weinernte aller Rebbauern.</t>
  </si>
  <si>
    <t>Standardnomenklatur</t>
  </si>
  <si>
    <t>Tabelle 4.10</t>
  </si>
  <si>
    <t>Veränderung 1984 - 2014</t>
  </si>
  <si>
    <t>in % der Gesamtfläche</t>
  </si>
  <si>
    <t>+/- ha</t>
  </si>
  <si>
    <t>+/- %</t>
  </si>
  <si>
    <t>Gesamtfläche</t>
  </si>
  <si>
    <t>Waldflächen</t>
  </si>
  <si>
    <t>Landwirtschaftliche Nutzflächen</t>
  </si>
  <si>
    <t>Obstbauflächen</t>
  </si>
  <si>
    <t>Rebbauflächen</t>
  </si>
  <si>
    <t>Gartenbaufächen</t>
  </si>
  <si>
    <t>Naturwiesen</t>
  </si>
  <si>
    <t>Heimweiden</t>
  </si>
  <si>
    <t>Alpwiesen</t>
  </si>
  <si>
    <t>Alpweiden</t>
  </si>
  <si>
    <t>Unproduktive Flächen</t>
  </si>
  <si>
    <t>Siedlungsflächen</t>
  </si>
  <si>
    <t>Quelle: Umweltstatistik</t>
  </si>
  <si>
    <t>Mit der Erstellung der Arealstatistik 2014 wurden die Grenzstände der drei ersten Erhebungen angepasst und der Datensatz 2008 wurde zusätzlich revidiert.</t>
  </si>
  <si>
    <t>Inhaltsverzeichnis</t>
  </si>
  <si>
    <t>Betriebe mit Nutztieren 2016</t>
  </si>
  <si>
    <t>Anerkannte Landwirtschaftsbetriebe</t>
  </si>
  <si>
    <t>Tabelle</t>
  </si>
  <si>
    <t>Nutztiere</t>
  </si>
  <si>
    <t>Landwirtschaftliche Förderungsleistungen</t>
  </si>
  <si>
    <t>Arealstatistik 1984, 1996, 2002, 2008 und 2014</t>
  </si>
  <si>
    <t>Zeitreihen</t>
  </si>
  <si>
    <t>T1.01</t>
  </si>
  <si>
    <t>T2.02</t>
  </si>
  <si>
    <t>T1.02</t>
  </si>
  <si>
    <t>T2.03</t>
  </si>
  <si>
    <t>T1.03</t>
  </si>
  <si>
    <t>T2.04</t>
  </si>
  <si>
    <t>T1.04</t>
  </si>
  <si>
    <t>T2.05</t>
  </si>
  <si>
    <t>T1.05</t>
  </si>
  <si>
    <t>T2.06</t>
  </si>
  <si>
    <t>T1.06</t>
  </si>
  <si>
    <t>T2.07</t>
  </si>
  <si>
    <t>T1.07</t>
  </si>
  <si>
    <t>T2.08</t>
  </si>
  <si>
    <t>T1.08</t>
  </si>
  <si>
    <t>T2.09</t>
  </si>
  <si>
    <t>T1.09</t>
  </si>
  <si>
    <t>T2.10</t>
  </si>
  <si>
    <t>T1.10</t>
  </si>
  <si>
    <t>T1.11</t>
  </si>
  <si>
    <t>T1.12</t>
  </si>
  <si>
    <t>T1.13</t>
  </si>
  <si>
    <t>T1.14</t>
  </si>
  <si>
    <t>T1.15</t>
  </si>
  <si>
    <t>T1.16</t>
  </si>
  <si>
    <t>T1.17</t>
  </si>
  <si>
    <t>T1.18</t>
  </si>
  <si>
    <t>T1.19</t>
  </si>
  <si>
    <t>T1.20</t>
  </si>
  <si>
    <t>T1.21</t>
  </si>
  <si>
    <t>T1.22</t>
  </si>
  <si>
    <t>T1.23</t>
  </si>
  <si>
    <t>T1.24</t>
  </si>
  <si>
    <t>T1.25</t>
  </si>
  <si>
    <t>T1.26</t>
  </si>
  <si>
    <t>T1.27</t>
  </si>
  <si>
    <t>T2.01</t>
  </si>
  <si>
    <t>T3.01</t>
  </si>
  <si>
    <t>T3.02</t>
  </si>
  <si>
    <t>T3.03</t>
  </si>
  <si>
    <t>T4.01</t>
  </si>
  <si>
    <t>T4.02</t>
  </si>
  <si>
    <t>T4.03</t>
  </si>
  <si>
    <t>T4.04</t>
  </si>
  <si>
    <t>T4.04_b</t>
  </si>
  <si>
    <t>T4.05</t>
  </si>
  <si>
    <t>T4.06</t>
  </si>
  <si>
    <t>T4.07</t>
  </si>
  <si>
    <t>T4.08</t>
  </si>
  <si>
    <t>T4.09</t>
  </si>
  <si>
    <t>T4.14</t>
  </si>
  <si>
    <t>T4.11</t>
  </si>
  <si>
    <t>T4.12</t>
  </si>
  <si>
    <t>T4.13</t>
  </si>
  <si>
    <t>T4.10</t>
  </si>
  <si>
    <t xml:space="preserve"> .</t>
  </si>
  <si>
    <t>Betriebe nach Betriebstyp seit 2013 (gemäss ZA2015)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</si>
</sst>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"/>
    <numFmt numFmtId="175" formatCode="0.0%"/>
    <numFmt numFmtId="176" formatCode="_ * ###0.0_ ;_ * \-###0.0_ ;_ * &quot;-&quot;?_ ;_ @_ "/>
    <numFmt numFmtId="177" formatCode="_ * ###0_ ;_ * \-###0_ ;_ * &quot;-&quot;_ ;_ @_ "/>
    <numFmt numFmtId="178" formatCode="* ###0_ ;* \-###0_ ;* &quot;-&quot;_ ;_ @_ "/>
    <numFmt numFmtId="179" formatCode="*###0_ ;*-###0_ ;* &quot;-&quot;_ ;_ @_ "/>
    <numFmt numFmtId="180" formatCode="_*\ ###0\ ;_*\ \-###0\ ;* &quot;-&quot;\ ;_ @\ "/>
    <numFmt numFmtId="181" formatCode="###0\ ;\-###0\ ;&quot;-&quot;\ ;* @\ "/>
    <numFmt numFmtId="182" formatCode="#,##0;\-#,##0;&quot;-&quot;;* @"/>
    <numFmt numFmtId="183" formatCode="###0;\-###0;&quot;-&quot;;* @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right"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0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7" fillId="0" borderId="0" xfId="0" applyFont="1" applyAlignment="1">
      <alignment/>
    </xf>
    <xf numFmtId="0" fontId="4" fillId="0" borderId="0" xfId="53" applyFont="1" applyAlignment="1">
      <alignment horizontal="left" vertical="top"/>
      <protection/>
    </xf>
    <xf numFmtId="0" fontId="5" fillId="0" borderId="0" xfId="53" applyFont="1" applyAlignment="1">
      <alignment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wrapText="1"/>
      <protection/>
    </xf>
    <xf numFmtId="0" fontId="5" fillId="0" borderId="0" xfId="53" applyFont="1" applyAlignment="1">
      <alignment horizontal="left" vertical="top"/>
      <protection/>
    </xf>
    <xf numFmtId="0" fontId="5" fillId="0" borderId="0" xfId="53" applyFont="1" applyAlignment="1">
      <alignment horizontal="right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0" xfId="53" applyFont="1" applyFill="1" applyAlignment="1">
      <alignment horizontal="right" vertical="top" wrapText="1"/>
      <protection/>
    </xf>
    <xf numFmtId="0" fontId="5" fillId="0" borderId="0" xfId="53" applyFont="1" applyFill="1" applyAlignment="1">
      <alignment horizontal="right" vertical="top"/>
      <protection/>
    </xf>
    <xf numFmtId="0" fontId="5" fillId="0" borderId="0" xfId="53" applyFont="1" applyFill="1" applyAlignment="1">
      <alignment horizontal="center" vertical="top"/>
      <protection/>
    </xf>
    <xf numFmtId="0" fontId="5" fillId="0" borderId="0" xfId="53" applyFont="1" applyFill="1" applyAlignment="1">
      <alignment horizontal="center" vertical="top" wrapText="1"/>
      <protection/>
    </xf>
    <xf numFmtId="0" fontId="5" fillId="0" borderId="0" xfId="53" applyFont="1" applyFill="1" applyAlignment="1">
      <alignment horizontal="left" vertical="top"/>
      <protection/>
    </xf>
    <xf numFmtId="0" fontId="0" fillId="0" borderId="0" xfId="53" applyAlignment="1">
      <alignment/>
      <protection/>
    </xf>
    <xf numFmtId="0" fontId="5" fillId="0" borderId="0" xfId="53" applyFont="1" applyAlignment="1">
      <alignment horizontal="center" vertical="top"/>
      <protection/>
    </xf>
    <xf numFmtId="0" fontId="0" fillId="0" borderId="0" xfId="53" applyFont="1" applyAlignment="1">
      <alignment horizontal="right" vertical="top" wrapText="1"/>
      <protection/>
    </xf>
    <xf numFmtId="0" fontId="5" fillId="0" borderId="0" xfId="53" applyFont="1" applyAlignment="1">
      <alignment vertical="top"/>
      <protection/>
    </xf>
    <xf numFmtId="0" fontId="5" fillId="0" borderId="0" xfId="53" applyFont="1" applyAlignment="1">
      <alignment vertical="top" wrapText="1"/>
      <protection/>
    </xf>
    <xf numFmtId="0" fontId="5" fillId="0" borderId="0" xfId="53" applyFont="1" applyFill="1" applyAlignment="1">
      <alignment vertical="top" wrapText="1"/>
      <protection/>
    </xf>
    <xf numFmtId="0" fontId="5" fillId="0" borderId="0" xfId="53" applyFont="1" applyFill="1" applyAlignment="1">
      <alignment horizontal="left"/>
      <protection/>
    </xf>
    <xf numFmtId="0" fontId="5" fillId="0" borderId="0" xfId="53" applyFont="1" applyFill="1" applyAlignment="1">
      <alignment/>
      <protection/>
    </xf>
    <xf numFmtId="0" fontId="7" fillId="0" borderId="0" xfId="53" applyFont="1" applyAlignment="1">
      <alignment/>
      <protection/>
    </xf>
    <xf numFmtId="0" fontId="4" fillId="0" borderId="0" xfId="53" applyFont="1" applyFill="1" applyAlignment="1">
      <alignment horizontal="left" vertical="top"/>
      <protection/>
    </xf>
    <xf numFmtId="0" fontId="5" fillId="0" borderId="0" xfId="53" applyFont="1" applyFill="1" applyAlignment="1">
      <alignment horizontal="right"/>
      <protection/>
    </xf>
    <xf numFmtId="0" fontId="8" fillId="0" borderId="0" xfId="53" applyFont="1" applyAlignment="1">
      <alignment horizontal="lef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8" fillId="0" borderId="0" xfId="53" applyFont="1">
      <alignment/>
      <protection/>
    </xf>
    <xf numFmtId="1" fontId="8" fillId="0" borderId="0" xfId="53" applyNumberFormat="1" applyFont="1" applyAlignment="1">
      <alignment horizontal="right"/>
      <protection/>
    </xf>
    <xf numFmtId="1" fontId="8" fillId="0" borderId="0" xfId="53" applyNumberFormat="1" applyFont="1" applyFill="1">
      <alignment/>
      <protection/>
    </xf>
    <xf numFmtId="174" fontId="8" fillId="0" borderId="0" xfId="53" applyNumberFormat="1" applyFont="1" applyFill="1">
      <alignment/>
      <protection/>
    </xf>
    <xf numFmtId="174" fontId="8" fillId="0" borderId="0" xfId="53" applyNumberFormat="1" applyFont="1">
      <alignment/>
      <protection/>
    </xf>
    <xf numFmtId="0" fontId="0" fillId="0" borderId="0" xfId="53" applyFont="1" applyAlignment="1">
      <alignment horizontal="left"/>
      <protection/>
    </xf>
    <xf numFmtId="1" fontId="0" fillId="0" borderId="0" xfId="53" applyNumberFormat="1" applyFont="1" applyAlignment="1">
      <alignment horizontal="right"/>
      <protection/>
    </xf>
    <xf numFmtId="174" fontId="0" fillId="0" borderId="0" xfId="53" applyNumberFormat="1" applyFont="1">
      <alignment/>
      <protection/>
    </xf>
    <xf numFmtId="174" fontId="8" fillId="0" borderId="0" xfId="53" applyNumberFormat="1" applyFont="1" applyAlignment="1">
      <alignment horizontal="right"/>
      <protection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horizontal="right"/>
      <protection/>
    </xf>
    <xf numFmtId="0" fontId="8" fillId="0" borderId="0" xfId="53" applyFont="1" applyAlignment="1">
      <alignment horizontal="right"/>
      <protection/>
    </xf>
    <xf numFmtId="3" fontId="0" fillId="0" borderId="0" xfId="53" applyNumberFormat="1" applyFont="1" applyFill="1" applyBorder="1" applyProtection="1">
      <alignment/>
      <protection/>
    </xf>
    <xf numFmtId="0" fontId="0" fillId="0" borderId="0" xfId="53" applyFont="1" applyFill="1" applyAlignment="1">
      <alignment horizontal="right"/>
      <protection/>
    </xf>
    <xf numFmtId="0" fontId="0" fillId="0" borderId="0" xfId="53" applyFont="1" applyAlignment="1">
      <alignment horizontal="right"/>
      <protection/>
    </xf>
    <xf numFmtId="0" fontId="0" fillId="0" borderId="0" xfId="53" applyFont="1" applyAlignment="1">
      <alignment wrapText="1"/>
      <protection/>
    </xf>
    <xf numFmtId="174" fontId="0" fillId="0" borderId="0" xfId="53" applyNumberFormat="1" applyFont="1" applyAlignment="1">
      <alignment horizontal="right"/>
      <protection/>
    </xf>
    <xf numFmtId="0" fontId="0" fillId="0" borderId="0" xfId="53" applyFont="1" applyAlignment="1">
      <alignment horizontal="center" wrapText="1"/>
      <protection/>
    </xf>
    <xf numFmtId="1" fontId="0" fillId="0" borderId="0" xfId="53" applyNumberFormat="1" applyFont="1" applyAlignment="1">
      <alignment horizontal="center" wrapText="1"/>
      <protection/>
    </xf>
    <xf numFmtId="174" fontId="0" fillId="0" borderId="0" xfId="53" applyNumberFormat="1" applyFont="1" applyAlignment="1">
      <alignment horizontal="center" wrapText="1"/>
      <protection/>
    </xf>
    <xf numFmtId="1" fontId="0" fillId="0" borderId="0" xfId="53" applyNumberFormat="1" applyFont="1" applyAlignment="1">
      <alignment horizontal="center"/>
      <protection/>
    </xf>
    <xf numFmtId="174" fontId="0" fillId="0" borderId="0" xfId="53" applyNumberFormat="1" applyFont="1" applyAlignment="1">
      <alignment horizontal="center"/>
      <protection/>
    </xf>
    <xf numFmtId="1" fontId="8" fillId="0" borderId="0" xfId="53" applyNumberFormat="1" applyFont="1" applyFill="1" applyAlignment="1">
      <alignment horizontal="right"/>
      <protection/>
    </xf>
    <xf numFmtId="0" fontId="0" fillId="0" borderId="0" xfId="53" applyFont="1" applyFill="1" applyAlignment="1">
      <alignment horizontal="left"/>
      <protection/>
    </xf>
    <xf numFmtId="1" fontId="0" fillId="0" borderId="0" xfId="53" applyNumberFormat="1" applyFont="1" applyFill="1" applyAlignment="1">
      <alignment horizontal="right"/>
      <protection/>
    </xf>
    <xf numFmtId="0" fontId="8" fillId="0" borderId="0" xfId="53" applyFont="1" applyFill="1" applyAlignment="1">
      <alignment horizontal="left"/>
      <protection/>
    </xf>
    <xf numFmtId="0" fontId="0" fillId="0" borderId="0" xfId="53" applyFont="1" applyAlignment="1">
      <alignment horizontal="left" indent="1"/>
      <protection/>
    </xf>
    <xf numFmtId="3" fontId="8" fillId="0" borderId="0" xfId="53" applyNumberFormat="1" applyFont="1" applyFill="1" applyBorder="1" applyAlignment="1" applyProtection="1">
      <alignment horizontal="right" vertical="center"/>
      <protection/>
    </xf>
    <xf numFmtId="3" fontId="0" fillId="0" borderId="0" xfId="53" applyNumberFormat="1" applyFont="1" applyFill="1" applyBorder="1" applyAlignment="1" applyProtection="1">
      <alignment horizontal="right"/>
      <protection/>
    </xf>
    <xf numFmtId="1" fontId="0" fillId="0" borderId="0" xfId="53" applyNumberFormat="1" applyFill="1" applyAlignment="1">
      <alignment horizontal="right"/>
      <protection/>
    </xf>
    <xf numFmtId="1" fontId="8" fillId="0" borderId="0" xfId="53" applyNumberFormat="1" applyFont="1" applyFill="1" applyBorder="1" applyAlignment="1" applyProtection="1">
      <alignment horizontal="right" vertical="center"/>
      <protection/>
    </xf>
    <xf numFmtId="1" fontId="0" fillId="0" borderId="0" xfId="53" applyNumberFormat="1" applyFont="1">
      <alignment/>
      <protection/>
    </xf>
    <xf numFmtId="0" fontId="0" fillId="0" borderId="0" xfId="53" applyFont="1" applyFill="1">
      <alignment/>
      <protection/>
    </xf>
    <xf numFmtId="0" fontId="8" fillId="0" borderId="0" xfId="53" applyFont="1" applyAlignment="1">
      <alignment horizontal="left" wrapText="1"/>
      <protection/>
    </xf>
    <xf numFmtId="0" fontId="0" fillId="0" borderId="0" xfId="53" applyFont="1" applyAlignment="1">
      <alignment vertical="top"/>
      <protection/>
    </xf>
    <xf numFmtId="49" fontId="0" fillId="0" borderId="0" xfId="53" applyNumberFormat="1" applyFont="1" applyAlignment="1">
      <alignment horizontal="center"/>
      <protection/>
    </xf>
    <xf numFmtId="0" fontId="0" fillId="0" borderId="0" xfId="53" applyFont="1" applyAlignment="1">
      <alignment horizontal="left" wrapText="1"/>
      <protection/>
    </xf>
    <xf numFmtId="0" fontId="0" fillId="0" borderId="0" xfId="53" applyFont="1" applyAlignment="1">
      <alignment horizontal="center" vertical="top"/>
      <protection/>
    </xf>
    <xf numFmtId="0" fontId="0" fillId="0" borderId="0" xfId="53" applyFont="1" applyFill="1" applyAlignment="1">
      <alignment vertical="top"/>
      <protection/>
    </xf>
    <xf numFmtId="0" fontId="0" fillId="0" borderId="0" xfId="53" applyFont="1" applyAlignment="1">
      <alignment/>
      <protection/>
    </xf>
    <xf numFmtId="174" fontId="0" fillId="0" borderId="0" xfId="53" applyNumberFormat="1" applyFont="1" applyFill="1">
      <alignment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center" wrapText="1"/>
      <protection/>
    </xf>
    <xf numFmtId="0" fontId="0" fillId="0" borderId="0" xfId="53" applyNumberFormat="1" applyFont="1" applyAlignment="1">
      <alignment horizontal="right"/>
      <protection/>
    </xf>
    <xf numFmtId="0" fontId="0" fillId="0" borderId="0" xfId="53" applyNumberFormat="1" applyFont="1" applyFill="1" applyAlignment="1">
      <alignment horizontal="right"/>
      <protection/>
    </xf>
    <xf numFmtId="0" fontId="4" fillId="0" borderId="0" xfId="53" applyFont="1" applyAlignment="1">
      <alignment vertical="top"/>
      <protection/>
    </xf>
    <xf numFmtId="0" fontId="0" fillId="0" borderId="0" xfId="53" applyFont="1" applyAlignment="1">
      <alignment horizontal="left" vertical="top"/>
      <protection/>
    </xf>
    <xf numFmtId="0" fontId="5" fillId="0" borderId="0" xfId="53" applyFont="1" applyAlignment="1">
      <alignment horizontal="left" wrapText="1"/>
      <protection/>
    </xf>
    <xf numFmtId="0" fontId="0" fillId="0" borderId="0" xfId="53" applyFont="1" applyAlignment="1">
      <alignment horizontal="center" vertical="top" wrapText="1"/>
      <protection/>
    </xf>
    <xf numFmtId="0" fontId="0" fillId="0" borderId="0" xfId="53" applyFont="1" applyAlignment="1">
      <alignment vertical="top" wrapText="1"/>
      <protection/>
    </xf>
    <xf numFmtId="0" fontId="0" fillId="0" borderId="0" xfId="53" applyFont="1" applyFill="1" applyAlignment="1">
      <alignment vertical="top" wrapText="1"/>
      <protection/>
    </xf>
    <xf numFmtId="0" fontId="0" fillId="0" borderId="0" xfId="53" applyFont="1" applyAlignment="1">
      <alignment horizontal="right" vertical="top"/>
      <protection/>
    </xf>
    <xf numFmtId="0" fontId="8" fillId="0" borderId="0" xfId="55" applyFont="1" applyAlignment="1">
      <alignment horizontal="left"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horizontal="right"/>
      <protection/>
    </xf>
    <xf numFmtId="0" fontId="0" fillId="0" borderId="0" xfId="55" applyFont="1" applyBorder="1" applyAlignment="1">
      <alignment horizontal="center" vertical="top" wrapText="1"/>
      <protection/>
    </xf>
    <xf numFmtId="0" fontId="0" fillId="0" borderId="0" xfId="55" applyFont="1" applyBorder="1" applyAlignment="1">
      <alignment horizontal="left" vertical="center"/>
      <protection/>
    </xf>
    <xf numFmtId="0" fontId="0" fillId="0" borderId="0" xfId="55" applyFont="1" applyBorder="1" applyAlignment="1">
      <alignment horizontal="left" vertical="top"/>
      <protection/>
    </xf>
    <xf numFmtId="0" fontId="0" fillId="0" borderId="0" xfId="55" applyFont="1" applyBorder="1" applyAlignment="1">
      <alignment horizontal="center" vertical="top"/>
      <protection/>
    </xf>
    <xf numFmtId="0" fontId="0" fillId="0" borderId="0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wrapText="1"/>
      <protection/>
    </xf>
    <xf numFmtId="0" fontId="8" fillId="0" borderId="0" xfId="56" applyFont="1" applyAlignment="1">
      <alignment horizontal="left"/>
      <protection/>
    </xf>
    <xf numFmtId="0" fontId="0" fillId="0" borderId="0" xfId="56" applyFont="1">
      <alignment/>
      <protection/>
    </xf>
    <xf numFmtId="0" fontId="8" fillId="0" borderId="0" xfId="56" applyFont="1">
      <alignment/>
      <protection/>
    </xf>
    <xf numFmtId="0" fontId="0" fillId="0" borderId="0" xfId="56" applyFont="1" applyBorder="1" applyAlignment="1">
      <alignment horizontal="center" vertical="top"/>
      <protection/>
    </xf>
    <xf numFmtId="0" fontId="0" fillId="0" borderId="0" xfId="56" applyFont="1" applyBorder="1" applyAlignment="1">
      <alignment horizontal="left" vertical="top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left" vertical="center"/>
      <protection/>
    </xf>
    <xf numFmtId="176" fontId="0" fillId="0" borderId="0" xfId="56" applyNumberFormat="1" applyFont="1" applyBorder="1" applyAlignment="1">
      <alignment horizontal="right" vertical="center"/>
      <protection/>
    </xf>
    <xf numFmtId="0" fontId="8" fillId="0" borderId="0" xfId="54" applyFont="1" applyAlignment="1">
      <alignment horizontal="left"/>
      <protection/>
    </xf>
    <xf numFmtId="0" fontId="0" fillId="0" borderId="0" xfId="54" applyFont="1">
      <alignment/>
      <protection/>
    </xf>
    <xf numFmtId="175" fontId="0" fillId="0" borderId="0" xfId="54" applyNumberFormat="1" applyFont="1">
      <alignment/>
      <protection/>
    </xf>
    <xf numFmtId="0" fontId="0" fillId="0" borderId="0" xfId="54" applyFont="1" applyAlignment="1">
      <alignment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175" fontId="0" fillId="0" borderId="0" xfId="54" applyNumberFormat="1" applyFont="1" applyFill="1" applyBorder="1" applyAlignment="1">
      <alignment horizontal="center" vertical="center" wrapText="1"/>
      <protection/>
    </xf>
    <xf numFmtId="49" fontId="0" fillId="0" borderId="0" xfId="54" applyNumberFormat="1" applyFont="1" applyFill="1" applyBorder="1" applyAlignment="1">
      <alignment horizontal="center" vertical="center" wrapText="1"/>
      <protection/>
    </xf>
    <xf numFmtId="0" fontId="8" fillId="0" borderId="0" xfId="54" applyFont="1">
      <alignment/>
      <protection/>
    </xf>
    <xf numFmtId="174" fontId="0" fillId="0" borderId="0" xfId="54" applyNumberFormat="1" applyFont="1">
      <alignment/>
      <protection/>
    </xf>
    <xf numFmtId="1" fontId="0" fillId="0" borderId="0" xfId="54" applyNumberFormat="1" applyFont="1">
      <alignment/>
      <protection/>
    </xf>
    <xf numFmtId="1" fontId="0" fillId="0" borderId="0" xfId="54" applyNumberFormat="1" applyFont="1" applyAlignment="1">
      <alignment horizontal="right"/>
      <protection/>
    </xf>
    <xf numFmtId="174" fontId="0" fillId="0" borderId="0" xfId="54" applyNumberFormat="1" applyFont="1" applyAlignment="1">
      <alignment horizontal="right"/>
      <protection/>
    </xf>
    <xf numFmtId="0" fontId="8" fillId="0" borderId="0" xfId="54" applyFont="1" applyAlignment="1">
      <alignment wrapText="1"/>
      <protection/>
    </xf>
    <xf numFmtId="0" fontId="0" fillId="0" borderId="0" xfId="54" applyFont="1" applyFill="1" applyAlignment="1">
      <alignment horizontal="left"/>
      <protection/>
    </xf>
    <xf numFmtId="0" fontId="12" fillId="0" borderId="0" xfId="53" applyFont="1">
      <alignment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33" borderId="0" xfId="0" applyFont="1" applyFill="1" applyAlignment="1">
      <alignment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Fill="1" applyAlignment="1">
      <alignment horizontal="left" vertical="top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0" fillId="0" borderId="0" xfId="0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6" fillId="0" borderId="0" xfId="53" applyFont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Fill="1" applyAlignment="1">
      <alignment horizontal="left" wrapText="1"/>
      <protection/>
    </xf>
    <xf numFmtId="0" fontId="4" fillId="0" borderId="0" xfId="53" applyFont="1" applyAlignment="1">
      <alignment horizontal="left" vertical="top"/>
      <protection/>
    </xf>
    <xf numFmtId="0" fontId="5" fillId="0" borderId="0" xfId="53" applyFont="1" applyFill="1" applyAlignment="1">
      <alignment horizontal="left"/>
      <protection/>
    </xf>
    <xf numFmtId="0" fontId="0" fillId="0" borderId="0" xfId="53" applyFill="1" applyAlignment="1">
      <alignment/>
      <protection/>
    </xf>
    <xf numFmtId="0" fontId="6" fillId="0" borderId="0" xfId="53" applyFont="1" applyFill="1" applyAlignment="1">
      <alignment horizontal="left" vertical="top"/>
      <protection/>
    </xf>
    <xf numFmtId="0" fontId="4" fillId="0" borderId="0" xfId="53" applyFont="1" applyFill="1" applyAlignment="1">
      <alignment horizontal="left" vertical="top"/>
      <protection/>
    </xf>
    <xf numFmtId="0" fontId="5" fillId="0" borderId="0" xfId="53" applyFont="1" applyFill="1" applyAlignment="1">
      <alignment horizontal="right"/>
      <protection/>
    </xf>
    <xf numFmtId="0" fontId="5" fillId="0" borderId="0" xfId="53" applyFont="1" applyFill="1" applyAlignment="1">
      <alignment horizontal="left" vertical="top"/>
      <protection/>
    </xf>
    <xf numFmtId="0" fontId="0" fillId="0" borderId="0" xfId="53" applyFill="1" applyAlignment="1">
      <alignment horizontal="left"/>
      <protection/>
    </xf>
    <xf numFmtId="0" fontId="10" fillId="0" borderId="0" xfId="53" applyFont="1" applyAlignment="1">
      <alignment horizontal="left"/>
      <protection/>
    </xf>
    <xf numFmtId="0" fontId="0" fillId="0" borderId="0" xfId="53" applyFont="1" applyAlignment="1">
      <alignment horizontal="right"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Fill="1" applyAlignment="1">
      <alignment horizontal="left" wrapText="1"/>
      <protection/>
    </xf>
    <xf numFmtId="0" fontId="10" fillId="0" borderId="0" xfId="53" applyFont="1" applyAlignment="1">
      <alignment horizontal="left" wrapText="1"/>
      <protection/>
    </xf>
    <xf numFmtId="174" fontId="0" fillId="0" borderId="0" xfId="53" applyNumberFormat="1" applyFont="1" applyAlignment="1">
      <alignment horizontal="right"/>
      <protection/>
    </xf>
    <xf numFmtId="0" fontId="0" fillId="0" borderId="0" xfId="53" applyFont="1" applyAlignment="1">
      <alignment horizontal="left" wrapText="1"/>
      <protection/>
    </xf>
    <xf numFmtId="0" fontId="0" fillId="0" borderId="0" xfId="53" applyAlignment="1">
      <alignment horizontal="left" wrapText="1"/>
      <protection/>
    </xf>
    <xf numFmtId="0" fontId="0" fillId="0" borderId="0" xfId="53" applyFont="1">
      <alignment/>
      <protection/>
    </xf>
    <xf numFmtId="0" fontId="12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5" fillId="0" borderId="0" xfId="53" applyFont="1" applyAlignment="1">
      <alignment horizontal="right"/>
      <protection/>
    </xf>
    <xf numFmtId="0" fontId="6" fillId="0" borderId="0" xfId="53" applyFont="1" applyAlignment="1">
      <alignment vertical="top"/>
      <protection/>
    </xf>
    <xf numFmtId="0" fontId="4" fillId="0" borderId="0" xfId="53" applyFont="1" applyAlignment="1">
      <alignment vertical="top"/>
      <protection/>
    </xf>
    <xf numFmtId="0" fontId="0" fillId="0" borderId="0" xfId="53" applyFont="1" applyAlignment="1">
      <alignment horizontal="left" vertical="top"/>
      <protection/>
    </xf>
    <xf numFmtId="0" fontId="0" fillId="0" borderId="0" xfId="53" applyFont="1" applyFill="1" applyAlignment="1">
      <alignment horizontal="left"/>
      <protection/>
    </xf>
    <xf numFmtId="0" fontId="0" fillId="0" borderId="0" xfId="53" applyAlignment="1">
      <alignment/>
      <protection/>
    </xf>
    <xf numFmtId="0" fontId="10" fillId="0" borderId="0" xfId="53" applyFont="1" applyFill="1" applyAlignment="1">
      <alignment horizontal="left"/>
      <protection/>
    </xf>
    <xf numFmtId="0" fontId="8" fillId="0" borderId="0" xfId="53" applyFont="1" applyAlignment="1">
      <alignment horizontal="left"/>
      <protection/>
    </xf>
    <xf numFmtId="0" fontId="10" fillId="0" borderId="0" xfId="55" applyFont="1" applyAlignment="1">
      <alignment horizontal="left"/>
      <protection/>
    </xf>
    <xf numFmtId="0" fontId="8" fillId="0" borderId="0" xfId="55" applyFont="1" applyAlignment="1">
      <alignment horizontal="left"/>
      <protection/>
    </xf>
    <xf numFmtId="0" fontId="0" fillId="0" borderId="0" xfId="55" applyFont="1" applyAlignment="1">
      <alignment horizontal="right"/>
      <protection/>
    </xf>
    <xf numFmtId="0" fontId="0" fillId="0" borderId="0" xfId="55" applyFont="1" applyBorder="1" applyAlignment="1">
      <alignment horizontal="left" vertical="center"/>
      <protection/>
    </xf>
    <xf numFmtId="0" fontId="10" fillId="0" borderId="0" xfId="56" applyFont="1" applyAlignment="1">
      <alignment horizontal="left"/>
      <protection/>
    </xf>
    <xf numFmtId="0" fontId="8" fillId="0" borderId="0" xfId="56" applyFont="1" applyAlignment="1">
      <alignment horizontal="left"/>
      <protection/>
    </xf>
    <xf numFmtId="0" fontId="0" fillId="0" borderId="0" xfId="56" applyFont="1" applyAlignment="1">
      <alignment horizontal="right"/>
      <protection/>
    </xf>
    <xf numFmtId="0" fontId="0" fillId="0" borderId="0" xfId="56" applyFont="1" applyAlignment="1">
      <alignment horizontal="left"/>
      <protection/>
    </xf>
    <xf numFmtId="0" fontId="0" fillId="0" borderId="0" xfId="56" applyFont="1" applyFill="1" applyAlignment="1">
      <alignment horizontal="left"/>
      <protection/>
    </xf>
    <xf numFmtId="0" fontId="0" fillId="0" borderId="0" xfId="53" applyFont="1" applyFill="1" applyAlignment="1">
      <alignment horizontal="left" vertical="top" wrapText="1"/>
      <protection/>
    </xf>
    <xf numFmtId="0" fontId="0" fillId="0" borderId="0" xfId="53" applyFill="1" applyAlignment="1">
      <alignment vertical="top" wrapText="1"/>
      <protection/>
    </xf>
    <xf numFmtId="0" fontId="10" fillId="0" borderId="0" xfId="54" applyFont="1" applyAlignment="1">
      <alignment horizontal="left"/>
      <protection/>
    </xf>
    <xf numFmtId="0" fontId="8" fillId="0" borderId="0" xfId="54" applyFont="1" applyAlignment="1">
      <alignment horizontal="left"/>
      <protection/>
    </xf>
    <xf numFmtId="175" fontId="0" fillId="0" borderId="0" xfId="54" applyNumberFormat="1" applyFont="1" applyAlignment="1">
      <alignment horizontal="right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183" fontId="0" fillId="0" borderId="0" xfId="57" applyNumberFormat="1" applyFont="1" applyBorder="1" applyAlignment="1">
      <alignment horizontal="right" vertical="top"/>
    </xf>
    <xf numFmtId="183" fontId="0" fillId="0" borderId="0" xfId="56" applyNumberFormat="1" applyFont="1" applyBorder="1" applyAlignment="1">
      <alignment horizontal="right" vertical="center"/>
      <protection/>
    </xf>
    <xf numFmtId="0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9" fillId="33" borderId="0" xfId="0" applyFont="1" applyFill="1" applyAlignment="1">
      <alignment horizontal="left"/>
    </xf>
    <xf numFmtId="0" fontId="2" fillId="0" borderId="0" xfId="47" applyAlignment="1" applyProtection="1">
      <alignment horizontal="left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Arealstatistik_2" xfId="54"/>
    <cellStyle name="Standard_Milchlieferungen und _verarbeitung_1950_2006_2" xfId="55"/>
    <cellStyle name="Standard_Weinernte_1954_2006_2" xfId="56"/>
    <cellStyle name="Strich statt Null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2</xdr:row>
      <xdr:rowOff>9525</xdr:rowOff>
    </xdr:from>
    <xdr:to>
      <xdr:col>7</xdr:col>
      <xdr:colOff>695325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362575" y="466725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2</xdr:row>
      <xdr:rowOff>0</xdr:rowOff>
    </xdr:from>
    <xdr:to>
      <xdr:col>10</xdr:col>
      <xdr:colOff>542925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89597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2</xdr:row>
      <xdr:rowOff>0</xdr:rowOff>
    </xdr:from>
    <xdr:to>
      <xdr:col>10</xdr:col>
      <xdr:colOff>542925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86740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2</xdr:row>
      <xdr:rowOff>0</xdr:rowOff>
    </xdr:from>
    <xdr:to>
      <xdr:col>10</xdr:col>
      <xdr:colOff>447675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69595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0</xdr:rowOff>
    </xdr:from>
    <xdr:to>
      <xdr:col>8</xdr:col>
      <xdr:colOff>314325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03872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2</xdr:row>
      <xdr:rowOff>0</xdr:rowOff>
    </xdr:from>
    <xdr:to>
      <xdr:col>9</xdr:col>
      <xdr:colOff>438150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87692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895350</xdr:colOff>
      <xdr:row>2</xdr:row>
      <xdr:rowOff>0</xdr:rowOff>
    </xdr:from>
    <xdr:to>
      <xdr:col>7</xdr:col>
      <xdr:colOff>1123950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22922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2</xdr:row>
      <xdr:rowOff>0</xdr:rowOff>
    </xdr:from>
    <xdr:to>
      <xdr:col>3</xdr:col>
      <xdr:colOff>800100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69570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0</xdr:rowOff>
    </xdr:from>
    <xdr:to>
      <xdr:col>8</xdr:col>
      <xdr:colOff>438150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26732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2</xdr:row>
      <xdr:rowOff>0</xdr:rowOff>
    </xdr:from>
    <xdr:to>
      <xdr:col>9</xdr:col>
      <xdr:colOff>438150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77215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2</xdr:row>
      <xdr:rowOff>0</xdr:rowOff>
    </xdr:from>
    <xdr:to>
      <xdr:col>11</xdr:col>
      <xdr:colOff>314325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49592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2</xdr:row>
      <xdr:rowOff>9525</xdr:rowOff>
    </xdr:from>
    <xdr:to>
      <xdr:col>5</xdr:col>
      <xdr:colOff>0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229100" y="466725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2</xdr:row>
      <xdr:rowOff>0</xdr:rowOff>
    </xdr:from>
    <xdr:to>
      <xdr:col>11</xdr:col>
      <xdr:colOff>314325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61022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</xdr:row>
      <xdr:rowOff>0</xdr:rowOff>
    </xdr:from>
    <xdr:to>
      <xdr:col>5</xdr:col>
      <xdr:colOff>904875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38137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2</xdr:row>
      <xdr:rowOff>0</xdr:rowOff>
    </xdr:from>
    <xdr:to>
      <xdr:col>4</xdr:col>
      <xdr:colOff>714375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09575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2</xdr:row>
      <xdr:rowOff>0</xdr:rowOff>
    </xdr:from>
    <xdr:to>
      <xdr:col>5</xdr:col>
      <xdr:colOff>742950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62915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2</xdr:row>
      <xdr:rowOff>0</xdr:rowOff>
    </xdr:from>
    <xdr:to>
      <xdr:col>5</xdr:col>
      <xdr:colOff>714375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87667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2</xdr:row>
      <xdr:rowOff>0</xdr:rowOff>
    </xdr:from>
    <xdr:to>
      <xdr:col>5</xdr:col>
      <xdr:colOff>752475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46722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2</xdr:row>
      <xdr:rowOff>0</xdr:rowOff>
    </xdr:from>
    <xdr:to>
      <xdr:col>8</xdr:col>
      <xdr:colOff>742950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52450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2</xdr:row>
      <xdr:rowOff>0</xdr:rowOff>
    </xdr:from>
    <xdr:to>
      <xdr:col>6</xdr:col>
      <xdr:colOff>923925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45770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2</xdr:row>
      <xdr:rowOff>0</xdr:rowOff>
    </xdr:from>
    <xdr:to>
      <xdr:col>9</xdr:col>
      <xdr:colOff>428625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20065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</xdr:row>
      <xdr:rowOff>0</xdr:rowOff>
    </xdr:from>
    <xdr:to>
      <xdr:col>10</xdr:col>
      <xdr:colOff>438150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69595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1304925</xdr:colOff>
      <xdr:row>2</xdr:row>
      <xdr:rowOff>0</xdr:rowOff>
    </xdr:from>
    <xdr:to>
      <xdr:col>3</xdr:col>
      <xdr:colOff>1533525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13385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2</xdr:row>
      <xdr:rowOff>0</xdr:rowOff>
    </xdr:from>
    <xdr:to>
      <xdr:col>11</xdr:col>
      <xdr:colOff>314325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57212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2</xdr:row>
      <xdr:rowOff>0</xdr:rowOff>
    </xdr:from>
    <xdr:to>
      <xdr:col>11</xdr:col>
      <xdr:colOff>314325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57212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2</xdr:row>
      <xdr:rowOff>0</xdr:rowOff>
    </xdr:from>
    <xdr:to>
      <xdr:col>5</xdr:col>
      <xdr:colOff>819150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28612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2</xdr:row>
      <xdr:rowOff>0</xdr:rowOff>
    </xdr:from>
    <xdr:to>
      <xdr:col>4</xdr:col>
      <xdr:colOff>714375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09575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2</xdr:row>
      <xdr:rowOff>0</xdr:rowOff>
    </xdr:from>
    <xdr:to>
      <xdr:col>5</xdr:col>
      <xdr:colOff>742950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62915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2</xdr:row>
      <xdr:rowOff>0</xdr:rowOff>
    </xdr:from>
    <xdr:to>
      <xdr:col>5</xdr:col>
      <xdr:colOff>714375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87667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2</xdr:row>
      <xdr:rowOff>0</xdr:rowOff>
    </xdr:from>
    <xdr:to>
      <xdr:col>5</xdr:col>
      <xdr:colOff>752475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37197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2</xdr:row>
      <xdr:rowOff>0</xdr:rowOff>
    </xdr:from>
    <xdr:to>
      <xdr:col>8</xdr:col>
      <xdr:colOff>742950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52450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0</xdr:rowOff>
    </xdr:from>
    <xdr:to>
      <xdr:col>4</xdr:col>
      <xdr:colOff>352425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71500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0</xdr:rowOff>
    </xdr:from>
    <xdr:to>
      <xdr:col>4</xdr:col>
      <xdr:colOff>352425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600700" y="676275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2</xdr:row>
      <xdr:rowOff>0</xdr:rowOff>
    </xdr:from>
    <xdr:to>
      <xdr:col>12</xdr:col>
      <xdr:colOff>447675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41032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0</xdr:rowOff>
    </xdr:from>
    <xdr:to>
      <xdr:col>4</xdr:col>
      <xdr:colOff>352425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172075" y="6858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2</xdr:row>
      <xdr:rowOff>0</xdr:rowOff>
    </xdr:from>
    <xdr:to>
      <xdr:col>7</xdr:col>
      <xdr:colOff>619125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43865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2</xdr:row>
      <xdr:rowOff>0</xdr:rowOff>
    </xdr:from>
    <xdr:to>
      <xdr:col>6</xdr:col>
      <xdr:colOff>628650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68630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2</xdr:row>
      <xdr:rowOff>0</xdr:rowOff>
    </xdr:from>
    <xdr:to>
      <xdr:col>3</xdr:col>
      <xdr:colOff>1400175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24802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2</xdr:row>
      <xdr:rowOff>0</xdr:rowOff>
    </xdr:from>
    <xdr:to>
      <xdr:col>12</xdr:col>
      <xdr:colOff>438150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65785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2</xdr:row>
      <xdr:rowOff>0</xdr:rowOff>
    </xdr:from>
    <xdr:to>
      <xdr:col>12</xdr:col>
      <xdr:colOff>438150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65785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2</xdr:row>
      <xdr:rowOff>0</xdr:rowOff>
    </xdr:from>
    <xdr:to>
      <xdr:col>9</xdr:col>
      <xdr:colOff>552450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22922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2</xdr:row>
      <xdr:rowOff>0</xdr:rowOff>
    </xdr:from>
    <xdr:to>
      <xdr:col>9</xdr:col>
      <xdr:colOff>533400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13397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2</xdr:row>
      <xdr:rowOff>0</xdr:rowOff>
    </xdr:from>
    <xdr:to>
      <xdr:col>9</xdr:col>
      <xdr:colOff>485775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70535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819150</xdr:colOff>
      <xdr:row>2</xdr:row>
      <xdr:rowOff>0</xdr:rowOff>
    </xdr:from>
    <xdr:to>
      <xdr:col>8</xdr:col>
      <xdr:colOff>1047750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21982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2</xdr:row>
      <xdr:rowOff>0</xdr:rowOff>
    </xdr:from>
    <xdr:to>
      <xdr:col>3</xdr:col>
      <xdr:colOff>1171575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06730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2</xdr:row>
      <xdr:rowOff>0</xdr:rowOff>
    </xdr:from>
    <xdr:to>
      <xdr:col>11</xdr:col>
      <xdr:colOff>619125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87692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1943100</xdr:colOff>
      <xdr:row>2</xdr:row>
      <xdr:rowOff>0</xdr:rowOff>
    </xdr:from>
    <xdr:to>
      <xdr:col>4</xdr:col>
      <xdr:colOff>2171700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10552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504825</xdr:colOff>
      <xdr:row>2</xdr:row>
      <xdr:rowOff>0</xdr:rowOff>
    </xdr:from>
    <xdr:to>
      <xdr:col>18</xdr:col>
      <xdr:colOff>733425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857250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2</xdr:row>
      <xdr:rowOff>0</xdr:rowOff>
    </xdr:from>
    <xdr:to>
      <xdr:col>8</xdr:col>
      <xdr:colOff>381000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09587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2</xdr:row>
      <xdr:rowOff>0</xdr:rowOff>
    </xdr:from>
    <xdr:to>
      <xdr:col>10</xdr:col>
      <xdr:colOff>800100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32447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3</xdr:row>
      <xdr:rowOff>0</xdr:rowOff>
    </xdr:from>
    <xdr:to>
      <xdr:col>12</xdr:col>
      <xdr:colOff>352425</xdr:colOff>
      <xdr:row>3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543675" y="619125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</xdr:row>
      <xdr:rowOff>0</xdr:rowOff>
    </xdr:from>
    <xdr:to>
      <xdr:col>9</xdr:col>
      <xdr:colOff>495300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17207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2</xdr:row>
      <xdr:rowOff>0</xdr:rowOff>
    </xdr:from>
    <xdr:to>
      <xdr:col>9</xdr:col>
      <xdr:colOff>485775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0060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</xdr:row>
      <xdr:rowOff>0</xdr:rowOff>
    </xdr:from>
    <xdr:to>
      <xdr:col>9</xdr:col>
      <xdr:colOff>495300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172075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0</xdr:rowOff>
    </xdr:from>
    <xdr:to>
      <xdr:col>6</xdr:col>
      <xdr:colOff>428625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75285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25.57421875" style="0" bestFit="1" customWidth="1"/>
    <col min="2" max="2" width="8.57421875" style="236" bestFit="1" customWidth="1"/>
  </cols>
  <sheetData>
    <row r="1" ht="18">
      <c r="A1" s="159" t="s">
        <v>427</v>
      </c>
    </row>
    <row r="4" spans="1:2" ht="18">
      <c r="A4" s="161" t="s">
        <v>429</v>
      </c>
      <c r="B4" s="237" t="s">
        <v>430</v>
      </c>
    </row>
    <row r="5" spans="1:2" ht="14.25">
      <c r="A5" s="160" t="s">
        <v>183</v>
      </c>
      <c r="B5" s="238" t="s">
        <v>435</v>
      </c>
    </row>
    <row r="6" spans="1:2" ht="14.25">
      <c r="A6" s="160" t="s">
        <v>184</v>
      </c>
      <c r="B6" s="238" t="s">
        <v>437</v>
      </c>
    </row>
    <row r="7" spans="1:2" ht="14.25">
      <c r="A7" s="160" t="s">
        <v>185</v>
      </c>
      <c r="B7" s="238" t="s">
        <v>439</v>
      </c>
    </row>
    <row r="8" spans="1:2" ht="14.25">
      <c r="A8" s="160" t="s">
        <v>187</v>
      </c>
      <c r="B8" s="238" t="s">
        <v>441</v>
      </c>
    </row>
    <row r="9" spans="1:2" ht="14.25">
      <c r="A9" s="160" t="s">
        <v>188</v>
      </c>
      <c r="B9" s="238" t="s">
        <v>443</v>
      </c>
    </row>
    <row r="10" spans="1:2" ht="14.25">
      <c r="A10" s="160" t="s">
        <v>189</v>
      </c>
      <c r="B10" s="238" t="s">
        <v>445</v>
      </c>
    </row>
    <row r="11" spans="1:2" ht="14.25">
      <c r="A11" s="160" t="s">
        <v>190</v>
      </c>
      <c r="B11" s="238" t="s">
        <v>447</v>
      </c>
    </row>
    <row r="12" spans="1:2" ht="14.25">
      <c r="A12" s="160" t="s">
        <v>191</v>
      </c>
      <c r="B12" s="238" t="s">
        <v>449</v>
      </c>
    </row>
    <row r="13" spans="1:2" ht="14.25">
      <c r="A13" s="160" t="s">
        <v>192</v>
      </c>
      <c r="B13" s="238" t="s">
        <v>451</v>
      </c>
    </row>
    <row r="14" spans="1:2" ht="14.25">
      <c r="A14" s="160" t="s">
        <v>193</v>
      </c>
      <c r="B14" s="238" t="s">
        <v>453</v>
      </c>
    </row>
    <row r="15" spans="1:2" ht="14.25">
      <c r="A15" s="160" t="s">
        <v>194</v>
      </c>
      <c r="B15" s="238" t="s">
        <v>454</v>
      </c>
    </row>
    <row r="16" spans="1:2" ht="14.25">
      <c r="A16" s="160" t="s">
        <v>195</v>
      </c>
      <c r="B16" s="238" t="s">
        <v>455</v>
      </c>
    </row>
    <row r="17" spans="1:2" ht="14.25">
      <c r="A17" s="160" t="s">
        <v>196</v>
      </c>
      <c r="B17" s="238" t="s">
        <v>456</v>
      </c>
    </row>
    <row r="18" spans="1:2" ht="14.25">
      <c r="A18" s="160" t="s">
        <v>197</v>
      </c>
      <c r="B18" s="238" t="s">
        <v>457</v>
      </c>
    </row>
    <row r="19" spans="1:2" ht="14.25">
      <c r="A19" s="160" t="s">
        <v>198</v>
      </c>
      <c r="B19" s="238" t="s">
        <v>458</v>
      </c>
    </row>
    <row r="20" spans="1:2" ht="14.25">
      <c r="A20" s="160" t="s">
        <v>199</v>
      </c>
      <c r="B20" s="238" t="s">
        <v>459</v>
      </c>
    </row>
    <row r="21" spans="1:2" ht="14.25">
      <c r="A21" s="160" t="s">
        <v>201</v>
      </c>
      <c r="B21" s="238" t="s">
        <v>460</v>
      </c>
    </row>
    <row r="22" spans="1:2" ht="14.25">
      <c r="A22" s="160" t="s">
        <v>428</v>
      </c>
      <c r="B22" s="238" t="s">
        <v>461</v>
      </c>
    </row>
    <row r="23" spans="1:2" ht="14.25">
      <c r="A23" s="160" t="s">
        <v>203</v>
      </c>
      <c r="B23" s="238" t="s">
        <v>462</v>
      </c>
    </row>
    <row r="24" spans="1:2" ht="14.25">
      <c r="A24" s="160" t="s">
        <v>206</v>
      </c>
      <c r="B24" s="238" t="s">
        <v>463</v>
      </c>
    </row>
    <row r="25" spans="1:2" ht="14.25">
      <c r="A25" s="160" t="s">
        <v>207</v>
      </c>
      <c r="B25" s="238" t="s">
        <v>464</v>
      </c>
    </row>
    <row r="26" spans="1:2" ht="14.25">
      <c r="A26" s="160" t="s">
        <v>208</v>
      </c>
      <c r="B26" s="238" t="s">
        <v>465</v>
      </c>
    </row>
    <row r="27" spans="1:2" ht="14.25">
      <c r="A27" s="160" t="s">
        <v>209</v>
      </c>
      <c r="B27" s="238" t="s">
        <v>466</v>
      </c>
    </row>
    <row r="28" spans="1:2" ht="14.25">
      <c r="A28" s="160" t="s">
        <v>210</v>
      </c>
      <c r="B28" s="238" t="s">
        <v>467</v>
      </c>
    </row>
    <row r="29" spans="1:2" ht="14.25">
      <c r="A29" s="160" t="s">
        <v>211</v>
      </c>
      <c r="B29" s="238" t="s">
        <v>468</v>
      </c>
    </row>
    <row r="30" spans="1:2" ht="14.25">
      <c r="A30" s="160" t="s">
        <v>212</v>
      </c>
      <c r="B30" s="238" t="s">
        <v>469</v>
      </c>
    </row>
    <row r="31" spans="1:2" ht="14.25">
      <c r="A31" s="160" t="s">
        <v>213</v>
      </c>
      <c r="B31" s="238" t="s">
        <v>470</v>
      </c>
    </row>
    <row r="33" spans="1:2" ht="18">
      <c r="A33" s="161" t="s">
        <v>431</v>
      </c>
      <c r="B33" s="237" t="s">
        <v>430</v>
      </c>
    </row>
    <row r="34" spans="1:2" ht="14.25">
      <c r="A34" s="160" t="s">
        <v>201</v>
      </c>
      <c r="B34" s="238" t="s">
        <v>471</v>
      </c>
    </row>
    <row r="35" spans="1:2" ht="14.25">
      <c r="A35" s="160" t="s">
        <v>235</v>
      </c>
      <c r="B35" s="238" t="s">
        <v>436</v>
      </c>
    </row>
    <row r="36" spans="1:2" ht="14.25">
      <c r="A36" s="160" t="s">
        <v>203</v>
      </c>
      <c r="B36" s="238" t="s">
        <v>438</v>
      </c>
    </row>
    <row r="37" spans="1:2" ht="14.25">
      <c r="A37" s="160" t="s">
        <v>238</v>
      </c>
      <c r="B37" s="238" t="s">
        <v>440</v>
      </c>
    </row>
    <row r="38" spans="1:2" ht="14.25">
      <c r="A38" s="160" t="s">
        <v>207</v>
      </c>
      <c r="B38" s="238" t="s">
        <v>442</v>
      </c>
    </row>
    <row r="39" spans="1:2" ht="14.25">
      <c r="A39" s="160" t="s">
        <v>208</v>
      </c>
      <c r="B39" s="238" t="s">
        <v>444</v>
      </c>
    </row>
    <row r="40" spans="1:2" ht="14.25">
      <c r="A40" s="160" t="s">
        <v>209</v>
      </c>
      <c r="B40" s="238" t="s">
        <v>446</v>
      </c>
    </row>
    <row r="41" spans="1:2" ht="14.25">
      <c r="A41" s="160" t="s">
        <v>210</v>
      </c>
      <c r="B41" s="238" t="s">
        <v>448</v>
      </c>
    </row>
    <row r="42" spans="1:2" ht="14.25">
      <c r="A42" s="160" t="s">
        <v>211</v>
      </c>
      <c r="B42" s="238" t="s">
        <v>450</v>
      </c>
    </row>
    <row r="43" spans="1:2" ht="14.25">
      <c r="A43" s="160" t="s">
        <v>212</v>
      </c>
      <c r="B43" s="238" t="s">
        <v>452</v>
      </c>
    </row>
    <row r="44" ht="14.25">
      <c r="A44" s="160"/>
    </row>
    <row r="45" spans="1:2" ht="18">
      <c r="A45" s="161" t="s">
        <v>432</v>
      </c>
      <c r="B45" s="237" t="s">
        <v>430</v>
      </c>
    </row>
    <row r="46" spans="1:2" ht="14.25">
      <c r="A46" s="160" t="s">
        <v>246</v>
      </c>
      <c r="B46" s="238" t="s">
        <v>472</v>
      </c>
    </row>
    <row r="47" spans="1:2" ht="14.25">
      <c r="A47" s="160" t="s">
        <v>268</v>
      </c>
      <c r="B47" s="238" t="s">
        <v>473</v>
      </c>
    </row>
    <row r="48" spans="1:2" ht="14.25">
      <c r="A48" s="160" t="s">
        <v>294</v>
      </c>
      <c r="B48" s="238" t="s">
        <v>474</v>
      </c>
    </row>
    <row r="50" spans="1:2" ht="18">
      <c r="A50" s="161" t="s">
        <v>434</v>
      </c>
      <c r="B50" s="237" t="s">
        <v>430</v>
      </c>
    </row>
    <row r="51" spans="1:2" ht="14.25">
      <c r="A51" s="160" t="s">
        <v>300</v>
      </c>
      <c r="B51" s="238" t="s">
        <v>475</v>
      </c>
    </row>
    <row r="52" spans="1:2" ht="14.25">
      <c r="A52" s="160" t="s">
        <v>317</v>
      </c>
      <c r="B52" s="238" t="s">
        <v>476</v>
      </c>
    </row>
    <row r="53" spans="1:2" ht="14.25">
      <c r="A53" s="160" t="s">
        <v>332</v>
      </c>
      <c r="B53" s="238" t="s">
        <v>477</v>
      </c>
    </row>
    <row r="54" spans="1:2" ht="14.25">
      <c r="A54" s="160" t="s">
        <v>338</v>
      </c>
      <c r="B54" s="238" t="s">
        <v>478</v>
      </c>
    </row>
    <row r="55" spans="1:2" ht="14.25">
      <c r="A55" s="160" t="s">
        <v>491</v>
      </c>
      <c r="B55" s="238" t="s">
        <v>479</v>
      </c>
    </row>
    <row r="56" spans="1:2" ht="14.25">
      <c r="A56" s="160" t="s">
        <v>344</v>
      </c>
      <c r="B56" s="238" t="s">
        <v>480</v>
      </c>
    </row>
    <row r="57" spans="1:2" ht="14.25">
      <c r="A57" s="160" t="s">
        <v>346</v>
      </c>
      <c r="B57" s="238" t="s">
        <v>481</v>
      </c>
    </row>
    <row r="58" spans="1:2" ht="14.25">
      <c r="A58" s="160" t="s">
        <v>349</v>
      </c>
      <c r="B58" s="238" t="s">
        <v>482</v>
      </c>
    </row>
    <row r="59" spans="1:2" ht="14.25">
      <c r="A59" s="160" t="s">
        <v>351</v>
      </c>
      <c r="B59" s="238" t="s">
        <v>483</v>
      </c>
    </row>
    <row r="60" spans="1:2" ht="14.25">
      <c r="A60" s="160" t="s">
        <v>357</v>
      </c>
      <c r="B60" s="238" t="s">
        <v>484</v>
      </c>
    </row>
    <row r="61" spans="1:2" ht="14.25">
      <c r="A61" s="160" t="s">
        <v>360</v>
      </c>
      <c r="B61" s="238" t="s">
        <v>485</v>
      </c>
    </row>
    <row r="62" spans="1:2" ht="14.25">
      <c r="A62" s="160" t="s">
        <v>366</v>
      </c>
      <c r="B62" s="238" t="s">
        <v>486</v>
      </c>
    </row>
    <row r="63" spans="1:2" ht="14.25">
      <c r="A63" s="160" t="s">
        <v>386</v>
      </c>
      <c r="B63" s="238" t="s">
        <v>487</v>
      </c>
    </row>
    <row r="64" spans="1:2" ht="14.25">
      <c r="A64" s="160" t="s">
        <v>399</v>
      </c>
      <c r="B64" s="238" t="s">
        <v>488</v>
      </c>
    </row>
    <row r="65" spans="1:2" ht="14.25">
      <c r="A65" s="160" t="s">
        <v>433</v>
      </c>
      <c r="B65" s="238" t="s">
        <v>489</v>
      </c>
    </row>
  </sheetData>
  <sheetProtection/>
  <hyperlinks>
    <hyperlink ref="B5" location="T1.01!A1" display="T1.01"/>
    <hyperlink ref="B6" location="T1.02!A1" display="T1.02"/>
    <hyperlink ref="B7" location="T1.03!A1" display="T1.03"/>
    <hyperlink ref="B8" location="T1.04!A1" display="T1.04"/>
    <hyperlink ref="B9" location="T1.05!A1" display="T1.05"/>
    <hyperlink ref="B10" location="T1.06!A1" display="T1.06"/>
    <hyperlink ref="B11" location="T1.07!A1" display="T1.07"/>
    <hyperlink ref="B12" location="T1.08!A1" display="T1.08"/>
    <hyperlink ref="B13" location="T1.09!A1" display="T1.09"/>
    <hyperlink ref="B14" location="T1.10!A1" display="T1.10"/>
    <hyperlink ref="B15" location="T1.11!A1" display="T1.11"/>
    <hyperlink ref="B16" location="T1.12!A1" display="T1.12"/>
    <hyperlink ref="B17" location="T1.13!A1" display="T1.13"/>
    <hyperlink ref="B18" location="T1.14!A1" display="T1.14"/>
    <hyperlink ref="B19" location="T1.15!A1" display="T1.15"/>
    <hyperlink ref="B20" location="T1.16!A1" display="T1.16"/>
    <hyperlink ref="B21" location="T1.17!A1" display="T1.17"/>
    <hyperlink ref="B22" location="T1.18!A1" display="T1.18"/>
    <hyperlink ref="B23" location="T1.19!A1" display="T1.19"/>
    <hyperlink ref="B24" location="T1.20!A1" display="T1.20"/>
    <hyperlink ref="B25" location="T1.21!A1" display="T1.21"/>
    <hyperlink ref="B26" location="T1.22!A1" display="T1.22"/>
    <hyperlink ref="B27" location="T1.23!A1" display="T1.23"/>
    <hyperlink ref="B28" location="T1.24!A1" display="T1.24"/>
    <hyperlink ref="B29" location="T1.25!A1" display="T1.25"/>
    <hyperlink ref="B30" location="T1.26!A1" display="T1.26"/>
    <hyperlink ref="B31" location="T1.27!A1" display="T1.27"/>
    <hyperlink ref="B34" location="T2.01!A1" display="T2.01"/>
    <hyperlink ref="B35" location="T2.02!A1" display="T2.02"/>
    <hyperlink ref="B36" location="T2.03!A1" display="T2.03"/>
    <hyperlink ref="B37" location="T2.04!A1" display="T2.04"/>
    <hyperlink ref="B38" location="T2.05!A1" display="T2.05"/>
    <hyperlink ref="B39" location="T2.06!A1" display="T2.06"/>
    <hyperlink ref="B40" location="T2.07!A1" display="T2.07"/>
    <hyperlink ref="B41" location="T2.08!A1" display="T2.08"/>
    <hyperlink ref="B42" location="T2.09!A1" display="T2.09"/>
    <hyperlink ref="B43" location="T2.10!A1" display="T2.10"/>
    <hyperlink ref="B46" location="T3.01!A1" display="T3.01"/>
    <hyperlink ref="B47" location="T3.02!A1" display="T3.02"/>
    <hyperlink ref="B48" location="T3.03!A1" display="T3.03"/>
    <hyperlink ref="B51" location="T4.01!A1" display="T4.01"/>
    <hyperlink ref="B52" location="T4.02!A1" display="T4.02"/>
    <hyperlink ref="B53" location="T4.03!A1" display="T4.03"/>
    <hyperlink ref="B54" location="T4.04!A1" display="T4.04"/>
    <hyperlink ref="B55" location="T4.04_b!A1" display="T4.04_b"/>
    <hyperlink ref="B56" location="T4.05!A1" display="T4.05"/>
    <hyperlink ref="B57" location="T4.06!A1" display="T4.06"/>
    <hyperlink ref="B58" location="T4.07!A1" display="T4.07"/>
    <hyperlink ref="B59" location="T4.08!A1" display="T4.08"/>
    <hyperlink ref="B60" location="T4.09!A1" display="T4.09"/>
    <hyperlink ref="B61" location="T4.14!A1" display="T4.14"/>
    <hyperlink ref="B62" location="T4.11!A1" display="T4.11"/>
    <hyperlink ref="B63" location="T4.12!A1" display="T4.12"/>
    <hyperlink ref="B64" location="T4.13!A1" display="T4.13"/>
    <hyperlink ref="B65" location="T4.10!A1" display="T4.10"/>
  </hyperlink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H3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5" customWidth="1"/>
    <col min="2" max="2" width="11.8515625" style="5" bestFit="1" customWidth="1"/>
    <col min="3" max="7" width="6.7109375" style="5" customWidth="1"/>
    <col min="8" max="16384" width="11.421875" style="5" customWidth="1"/>
  </cols>
  <sheetData>
    <row r="1" spans="1:8" ht="18" customHeight="1">
      <c r="A1" s="162" t="s">
        <v>192</v>
      </c>
      <c r="B1" s="162"/>
      <c r="C1" s="162"/>
      <c r="D1" s="162"/>
      <c r="E1" s="162"/>
      <c r="F1" s="162"/>
      <c r="G1" s="162"/>
      <c r="H1" s="42"/>
    </row>
    <row r="2" spans="1:7" ht="18" customHeight="1">
      <c r="A2" s="40"/>
      <c r="B2" s="40"/>
      <c r="C2" s="40"/>
      <c r="D2" s="40"/>
      <c r="E2" s="40"/>
      <c r="F2" s="40"/>
      <c r="G2" s="40"/>
    </row>
    <row r="3" spans="1:7" ht="18" customHeight="1">
      <c r="A3" s="40"/>
      <c r="B3" s="40"/>
      <c r="C3" s="40"/>
      <c r="D3" s="40"/>
      <c r="E3" s="40"/>
      <c r="F3" s="40"/>
      <c r="G3" s="40"/>
    </row>
    <row r="4" spans="1:7" ht="12.75">
      <c r="A4" s="18"/>
      <c r="F4" s="163" t="s">
        <v>96</v>
      </c>
      <c r="G4" s="163"/>
    </row>
    <row r="5" spans="1:7" ht="12.75">
      <c r="A5" s="16"/>
      <c r="B5" s="14" t="s">
        <v>32</v>
      </c>
      <c r="C5" s="172" t="s">
        <v>33</v>
      </c>
      <c r="D5" s="172"/>
      <c r="E5" s="172"/>
      <c r="F5" s="172"/>
      <c r="G5" s="172"/>
    </row>
    <row r="6" spans="1:7" ht="12.75">
      <c r="A6" s="16"/>
      <c r="B6" s="14"/>
      <c r="C6" s="14" t="s">
        <v>34</v>
      </c>
      <c r="D6" s="16" t="s">
        <v>35</v>
      </c>
      <c r="E6" s="16" t="s">
        <v>36</v>
      </c>
      <c r="F6" s="16" t="s">
        <v>37</v>
      </c>
      <c r="G6" s="16" t="s">
        <v>38</v>
      </c>
    </row>
    <row r="7" spans="1:7" ht="12.75">
      <c r="A7" s="14" t="s">
        <v>3</v>
      </c>
      <c r="B7" s="15">
        <v>102</v>
      </c>
      <c r="C7" s="15">
        <v>6</v>
      </c>
      <c r="D7" s="15">
        <v>17</v>
      </c>
      <c r="E7" s="15">
        <v>25</v>
      </c>
      <c r="F7" s="15">
        <v>44</v>
      </c>
      <c r="G7" s="15">
        <v>10</v>
      </c>
    </row>
    <row r="8" spans="1:7" ht="12.75">
      <c r="A8" s="12" t="s">
        <v>147</v>
      </c>
      <c r="B8" s="15">
        <v>4</v>
      </c>
      <c r="C8" s="15" t="s">
        <v>214</v>
      </c>
      <c r="D8" s="15">
        <v>1</v>
      </c>
      <c r="E8" s="15">
        <v>1</v>
      </c>
      <c r="F8" s="15">
        <v>2</v>
      </c>
      <c r="G8" s="15" t="s">
        <v>214</v>
      </c>
    </row>
    <row r="9" spans="1:7" ht="12.75">
      <c r="A9" s="12" t="s">
        <v>123</v>
      </c>
      <c r="B9" s="15">
        <v>8</v>
      </c>
      <c r="C9" s="15">
        <v>1</v>
      </c>
      <c r="D9" s="15" t="s">
        <v>214</v>
      </c>
      <c r="E9" s="15">
        <v>1</v>
      </c>
      <c r="F9" s="15">
        <v>5</v>
      </c>
      <c r="G9" s="15">
        <v>1</v>
      </c>
    </row>
    <row r="10" spans="1:7" ht="12.75">
      <c r="A10" s="12" t="s">
        <v>124</v>
      </c>
      <c r="B10" s="15">
        <v>8</v>
      </c>
      <c r="C10" s="15" t="s">
        <v>214</v>
      </c>
      <c r="D10" s="15">
        <v>1</v>
      </c>
      <c r="E10" s="15">
        <v>2</v>
      </c>
      <c r="F10" s="15">
        <v>5</v>
      </c>
      <c r="G10" s="15" t="s">
        <v>214</v>
      </c>
    </row>
    <row r="11" spans="1:7" ht="12.75">
      <c r="A11" s="8" t="s">
        <v>125</v>
      </c>
      <c r="B11" s="15">
        <v>5</v>
      </c>
      <c r="C11" s="15" t="s">
        <v>214</v>
      </c>
      <c r="D11" s="15">
        <v>1</v>
      </c>
      <c r="E11" s="15" t="s">
        <v>214</v>
      </c>
      <c r="F11" s="15">
        <v>1</v>
      </c>
      <c r="G11" s="15">
        <v>3</v>
      </c>
    </row>
    <row r="12" spans="1:7" ht="12.75">
      <c r="A12" s="8" t="s">
        <v>126</v>
      </c>
      <c r="B12" s="15">
        <v>8</v>
      </c>
      <c r="C12" s="15">
        <v>1</v>
      </c>
      <c r="D12" s="15">
        <v>1</v>
      </c>
      <c r="E12" s="15">
        <v>3</v>
      </c>
      <c r="F12" s="15">
        <v>2</v>
      </c>
      <c r="G12" s="15">
        <v>1</v>
      </c>
    </row>
    <row r="13" spans="1:7" ht="12.75">
      <c r="A13" s="8" t="s">
        <v>127</v>
      </c>
      <c r="B13" s="15">
        <v>13</v>
      </c>
      <c r="C13" s="15" t="s">
        <v>214</v>
      </c>
      <c r="D13" s="15">
        <v>1</v>
      </c>
      <c r="E13" s="15">
        <v>4</v>
      </c>
      <c r="F13" s="15">
        <v>6</v>
      </c>
      <c r="G13" s="15">
        <v>2</v>
      </c>
    </row>
    <row r="14" spans="1:7" ht="12.75">
      <c r="A14" s="8" t="s">
        <v>128</v>
      </c>
      <c r="B14" s="15">
        <v>20</v>
      </c>
      <c r="C14" s="15">
        <v>2</v>
      </c>
      <c r="D14" s="15">
        <v>4</v>
      </c>
      <c r="E14" s="15">
        <v>7</v>
      </c>
      <c r="F14" s="15">
        <v>6</v>
      </c>
      <c r="G14" s="15">
        <v>1</v>
      </c>
    </row>
    <row r="15" spans="1:7" ht="12.75">
      <c r="A15" s="8" t="s">
        <v>129</v>
      </c>
      <c r="B15" s="15">
        <v>16</v>
      </c>
      <c r="C15" s="15">
        <v>1</v>
      </c>
      <c r="D15" s="15">
        <v>5</v>
      </c>
      <c r="E15" s="15">
        <v>3</v>
      </c>
      <c r="F15" s="15">
        <v>6</v>
      </c>
      <c r="G15" s="15">
        <v>1</v>
      </c>
    </row>
    <row r="16" spans="1:7" ht="12.75">
      <c r="A16" s="8" t="s">
        <v>130</v>
      </c>
      <c r="B16" s="15">
        <v>13</v>
      </c>
      <c r="C16" s="15">
        <v>1</v>
      </c>
      <c r="D16" s="15">
        <v>2</v>
      </c>
      <c r="E16" s="15">
        <v>2</v>
      </c>
      <c r="F16" s="15">
        <v>8</v>
      </c>
      <c r="G16" s="15" t="s">
        <v>214</v>
      </c>
    </row>
    <row r="17" spans="1:7" ht="12.75">
      <c r="A17" s="8" t="s">
        <v>131</v>
      </c>
      <c r="B17" s="15">
        <v>7</v>
      </c>
      <c r="C17" s="15" t="s">
        <v>214</v>
      </c>
      <c r="D17" s="15">
        <v>1</v>
      </c>
      <c r="E17" s="15">
        <v>2</v>
      </c>
      <c r="F17" s="15">
        <v>3</v>
      </c>
      <c r="G17" s="15">
        <v>1</v>
      </c>
    </row>
    <row r="18" spans="1:7" ht="12.75">
      <c r="A18" s="14" t="s">
        <v>4</v>
      </c>
      <c r="B18" s="17">
        <v>81</v>
      </c>
      <c r="C18" s="17">
        <v>4</v>
      </c>
      <c r="D18" s="17">
        <v>13</v>
      </c>
      <c r="E18" s="17">
        <v>21</v>
      </c>
      <c r="F18" s="17">
        <v>35</v>
      </c>
      <c r="G18" s="17">
        <v>8</v>
      </c>
    </row>
    <row r="19" spans="1:7" ht="12.75">
      <c r="A19" s="14" t="s">
        <v>5</v>
      </c>
      <c r="B19" s="17">
        <v>21</v>
      </c>
      <c r="C19" s="17">
        <v>2</v>
      </c>
      <c r="D19" s="17">
        <v>4</v>
      </c>
      <c r="E19" s="17">
        <v>4</v>
      </c>
      <c r="F19" s="17">
        <v>9</v>
      </c>
      <c r="G19" s="17">
        <v>2</v>
      </c>
    </row>
    <row r="20" spans="1:7" ht="12.75">
      <c r="A20" s="14" t="s">
        <v>6</v>
      </c>
      <c r="B20" s="15">
        <v>64</v>
      </c>
      <c r="C20" s="15">
        <v>4</v>
      </c>
      <c r="D20" s="15">
        <v>13</v>
      </c>
      <c r="E20" s="15">
        <v>13</v>
      </c>
      <c r="F20" s="15">
        <v>28</v>
      </c>
      <c r="G20" s="15">
        <v>6</v>
      </c>
    </row>
    <row r="21" spans="1:7" ht="12.75">
      <c r="A21" s="14" t="s">
        <v>7</v>
      </c>
      <c r="B21" s="15">
        <v>38</v>
      </c>
      <c r="C21" s="15">
        <v>2</v>
      </c>
      <c r="D21" s="15">
        <v>4</v>
      </c>
      <c r="E21" s="15">
        <v>12</v>
      </c>
      <c r="F21" s="15">
        <v>16</v>
      </c>
      <c r="G21" s="15">
        <v>4</v>
      </c>
    </row>
    <row r="22" spans="1:7" ht="12.75">
      <c r="A22" s="14" t="s">
        <v>8</v>
      </c>
      <c r="B22" s="15">
        <v>11</v>
      </c>
      <c r="C22" s="15" t="s">
        <v>214</v>
      </c>
      <c r="D22" s="15">
        <v>1</v>
      </c>
      <c r="E22" s="15">
        <v>2</v>
      </c>
      <c r="F22" s="15">
        <v>6</v>
      </c>
      <c r="G22" s="15">
        <v>2</v>
      </c>
    </row>
    <row r="23" spans="1:7" ht="12.75">
      <c r="A23" s="14" t="s">
        <v>9</v>
      </c>
      <c r="B23" s="15">
        <v>7</v>
      </c>
      <c r="C23" s="15" t="s">
        <v>214</v>
      </c>
      <c r="D23" s="15">
        <v>1</v>
      </c>
      <c r="E23" s="15">
        <v>3</v>
      </c>
      <c r="F23" s="15">
        <v>3</v>
      </c>
      <c r="G23" s="15" t="s">
        <v>214</v>
      </c>
    </row>
    <row r="24" spans="1:7" ht="12.75">
      <c r="A24" s="14" t="s">
        <v>10</v>
      </c>
      <c r="B24" s="15">
        <v>15</v>
      </c>
      <c r="C24" s="15">
        <v>1</v>
      </c>
      <c r="D24" s="15">
        <v>5</v>
      </c>
      <c r="E24" s="15">
        <v>4</v>
      </c>
      <c r="F24" s="15">
        <v>5</v>
      </c>
      <c r="G24" s="15" t="s">
        <v>214</v>
      </c>
    </row>
    <row r="25" spans="1:7" ht="12.75">
      <c r="A25" s="14" t="s">
        <v>11</v>
      </c>
      <c r="B25" s="15">
        <v>17</v>
      </c>
      <c r="C25" s="15">
        <v>2</v>
      </c>
      <c r="D25" s="15">
        <v>4</v>
      </c>
      <c r="E25" s="15">
        <v>3</v>
      </c>
      <c r="F25" s="15">
        <v>7</v>
      </c>
      <c r="G25" s="15">
        <v>1</v>
      </c>
    </row>
    <row r="26" spans="1:7" ht="12.75">
      <c r="A26" s="14" t="s">
        <v>12</v>
      </c>
      <c r="B26" s="15">
        <v>14</v>
      </c>
      <c r="C26" s="15">
        <v>1</v>
      </c>
      <c r="D26" s="15">
        <v>2</v>
      </c>
      <c r="E26" s="15">
        <v>1</v>
      </c>
      <c r="F26" s="15">
        <v>7</v>
      </c>
      <c r="G26" s="15">
        <v>3</v>
      </c>
    </row>
    <row r="27" spans="1:7" ht="12.75">
      <c r="A27" s="14" t="s">
        <v>13</v>
      </c>
      <c r="B27" s="15">
        <v>14</v>
      </c>
      <c r="C27" s="15" t="s">
        <v>214</v>
      </c>
      <c r="D27" s="15">
        <v>3</v>
      </c>
      <c r="E27" s="15">
        <v>6</v>
      </c>
      <c r="F27" s="15">
        <v>4</v>
      </c>
      <c r="G27" s="15">
        <v>1</v>
      </c>
    </row>
    <row r="28" spans="1:7" ht="12.75">
      <c r="A28" s="14" t="s">
        <v>14</v>
      </c>
      <c r="B28" s="15">
        <v>8</v>
      </c>
      <c r="C28" s="15">
        <v>1</v>
      </c>
      <c r="D28" s="15">
        <v>1</v>
      </c>
      <c r="E28" s="15">
        <v>2</v>
      </c>
      <c r="F28" s="15">
        <v>3</v>
      </c>
      <c r="G28" s="15">
        <v>1</v>
      </c>
    </row>
    <row r="29" spans="1:7" ht="12.75">
      <c r="A29" s="14" t="s">
        <v>15</v>
      </c>
      <c r="B29" s="15">
        <v>5</v>
      </c>
      <c r="C29" s="15" t="s">
        <v>214</v>
      </c>
      <c r="D29" s="15" t="s">
        <v>214</v>
      </c>
      <c r="E29" s="15">
        <v>1</v>
      </c>
      <c r="F29" s="15">
        <v>4</v>
      </c>
      <c r="G29" s="15" t="s">
        <v>214</v>
      </c>
    </row>
    <row r="30" spans="1:7" ht="12.75">
      <c r="A30" s="14" t="s">
        <v>16</v>
      </c>
      <c r="B30" s="15">
        <v>6</v>
      </c>
      <c r="C30" s="15">
        <v>1</v>
      </c>
      <c r="D30" s="15" t="s">
        <v>214</v>
      </c>
      <c r="E30" s="15">
        <v>2</v>
      </c>
      <c r="F30" s="15">
        <v>3</v>
      </c>
      <c r="G30" s="15" t="s">
        <v>214</v>
      </c>
    </row>
    <row r="31" spans="1:7" ht="12.75">
      <c r="A31" s="14" t="s">
        <v>17</v>
      </c>
      <c r="B31" s="15">
        <v>5</v>
      </c>
      <c r="C31" s="15" t="s">
        <v>214</v>
      </c>
      <c r="D31" s="15" t="s">
        <v>214</v>
      </c>
      <c r="E31" s="15">
        <v>1</v>
      </c>
      <c r="F31" s="15">
        <v>2</v>
      </c>
      <c r="G31" s="15">
        <v>2</v>
      </c>
    </row>
  </sheetData>
  <sheetProtection/>
  <mergeCells count="3">
    <mergeCell ref="A1:G1"/>
    <mergeCell ref="F4:G4"/>
    <mergeCell ref="C5:G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K3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5" customWidth="1"/>
    <col min="2" max="2" width="10.7109375" style="5" customWidth="1"/>
    <col min="3" max="3" width="9.421875" style="5" customWidth="1"/>
    <col min="4" max="4" width="8.00390625" style="5" bestFit="1" customWidth="1"/>
    <col min="5" max="5" width="6.00390625" style="5" bestFit="1" customWidth="1"/>
    <col min="6" max="6" width="6.57421875" style="5" customWidth="1"/>
    <col min="7" max="7" width="5.8515625" style="5" customWidth="1"/>
    <col min="8" max="8" width="9.140625" style="5" customWidth="1"/>
    <col min="9" max="9" width="7.421875" style="5" customWidth="1"/>
    <col min="10" max="10" width="6.00390625" style="5" customWidth="1"/>
    <col min="11" max="11" width="8.421875" style="5" customWidth="1"/>
    <col min="12" max="16384" width="11.421875" style="5" customWidth="1"/>
  </cols>
  <sheetData>
    <row r="1" spans="1:11" ht="18" customHeight="1">
      <c r="A1" s="162" t="s">
        <v>193</v>
      </c>
      <c r="B1" s="162"/>
      <c r="C1" s="162"/>
      <c r="D1" s="162"/>
      <c r="E1" s="162"/>
      <c r="F1" s="162"/>
      <c r="G1" s="162"/>
      <c r="H1" s="162"/>
      <c r="I1" s="174"/>
      <c r="J1" s="174"/>
      <c r="K1" s="174"/>
    </row>
    <row r="2" spans="1:11" ht="18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.75">
      <c r="A4" s="18"/>
      <c r="J4" s="163" t="s">
        <v>97</v>
      </c>
      <c r="K4" s="163"/>
    </row>
    <row r="5" spans="1:11" s="32" customFormat="1" ht="51">
      <c r="A5" s="33"/>
      <c r="B5" s="24" t="s">
        <v>117</v>
      </c>
      <c r="C5" s="33" t="s">
        <v>18</v>
      </c>
      <c r="D5" s="33"/>
      <c r="E5" s="33"/>
      <c r="F5" s="33"/>
      <c r="G5" s="33"/>
      <c r="H5" s="33"/>
      <c r="I5" s="24" t="s">
        <v>149</v>
      </c>
      <c r="J5" s="24" t="s">
        <v>19</v>
      </c>
      <c r="K5" s="24" t="s">
        <v>20</v>
      </c>
    </row>
    <row r="6" spans="1:11" s="32" customFormat="1" ht="38.25">
      <c r="A6" s="33"/>
      <c r="B6" s="24"/>
      <c r="C6" s="24"/>
      <c r="D6" s="24" t="s">
        <v>21</v>
      </c>
      <c r="E6" s="24" t="s">
        <v>22</v>
      </c>
      <c r="F6" s="24" t="s">
        <v>148</v>
      </c>
      <c r="G6" s="24" t="s">
        <v>86</v>
      </c>
      <c r="H6" s="24" t="s">
        <v>23</v>
      </c>
      <c r="I6" s="24"/>
      <c r="J6" s="24"/>
      <c r="K6" s="24"/>
    </row>
    <row r="7" spans="1:11" ht="12.75">
      <c r="A7" s="14" t="s">
        <v>3</v>
      </c>
      <c r="B7" s="15">
        <v>359177</v>
      </c>
      <c r="C7" s="15">
        <v>135546</v>
      </c>
      <c r="D7" s="15">
        <v>21521</v>
      </c>
      <c r="E7" s="15">
        <v>10368</v>
      </c>
      <c r="F7" s="15">
        <v>402</v>
      </c>
      <c r="G7" s="15">
        <v>1437</v>
      </c>
      <c r="H7" s="15">
        <v>101818</v>
      </c>
      <c r="I7" s="15">
        <v>207590</v>
      </c>
      <c r="J7" s="7">
        <v>1265</v>
      </c>
      <c r="K7" s="7">
        <v>14776</v>
      </c>
    </row>
    <row r="8" spans="1:11" ht="12.75">
      <c r="A8" s="12" t="s">
        <v>147</v>
      </c>
      <c r="B8" s="15">
        <v>1261</v>
      </c>
      <c r="C8" s="15">
        <v>72</v>
      </c>
      <c r="D8" s="15" t="s">
        <v>214</v>
      </c>
      <c r="E8" s="15" t="s">
        <v>214</v>
      </c>
      <c r="F8" s="15" t="s">
        <v>214</v>
      </c>
      <c r="G8" s="15" t="s">
        <v>214</v>
      </c>
      <c r="H8" s="15">
        <v>72</v>
      </c>
      <c r="I8" s="15">
        <v>832</v>
      </c>
      <c r="J8" s="7">
        <v>318</v>
      </c>
      <c r="K8" s="7">
        <v>39</v>
      </c>
    </row>
    <row r="9" spans="1:11" ht="12.75">
      <c r="A9" s="12" t="s">
        <v>123</v>
      </c>
      <c r="B9" s="15">
        <v>6384</v>
      </c>
      <c r="C9" s="15">
        <v>1803</v>
      </c>
      <c r="D9" s="15">
        <v>78</v>
      </c>
      <c r="E9" s="15">
        <v>5</v>
      </c>
      <c r="F9" s="15" t="s">
        <v>214</v>
      </c>
      <c r="G9" s="15" t="s">
        <v>214</v>
      </c>
      <c r="H9" s="15">
        <v>1720</v>
      </c>
      <c r="I9" s="15">
        <v>4073</v>
      </c>
      <c r="J9" s="7">
        <v>424</v>
      </c>
      <c r="K9" s="7">
        <v>84</v>
      </c>
    </row>
    <row r="10" spans="1:11" ht="12.75">
      <c r="A10" s="12" t="s">
        <v>124</v>
      </c>
      <c r="B10" s="15">
        <v>9254</v>
      </c>
      <c r="C10" s="15">
        <v>208</v>
      </c>
      <c r="D10" s="15">
        <v>72</v>
      </c>
      <c r="E10" s="15" t="s">
        <v>214</v>
      </c>
      <c r="F10" s="15" t="s">
        <v>214</v>
      </c>
      <c r="G10" s="15" t="s">
        <v>214</v>
      </c>
      <c r="H10" s="15">
        <v>136</v>
      </c>
      <c r="I10" s="15">
        <v>8991</v>
      </c>
      <c r="J10" s="7">
        <v>21</v>
      </c>
      <c r="K10" s="7">
        <v>34</v>
      </c>
    </row>
    <row r="11" spans="1:11" ht="12.75">
      <c r="A11" s="8" t="s">
        <v>125</v>
      </c>
      <c r="B11" s="15">
        <v>8834</v>
      </c>
      <c r="C11" s="15">
        <v>3543</v>
      </c>
      <c r="D11" s="15">
        <v>1238</v>
      </c>
      <c r="E11" s="15">
        <v>930</v>
      </c>
      <c r="F11" s="15" t="s">
        <v>214</v>
      </c>
      <c r="G11" s="15" t="s">
        <v>214</v>
      </c>
      <c r="H11" s="15">
        <v>1375</v>
      </c>
      <c r="I11" s="15">
        <v>5125</v>
      </c>
      <c r="J11" s="7" t="s">
        <v>214</v>
      </c>
      <c r="K11" s="7">
        <v>166</v>
      </c>
    </row>
    <row r="12" spans="1:11" ht="12.75">
      <c r="A12" s="8" t="s">
        <v>126</v>
      </c>
      <c r="B12" s="15">
        <v>18195</v>
      </c>
      <c r="C12" s="15">
        <v>5992</v>
      </c>
      <c r="D12" s="15">
        <v>1348</v>
      </c>
      <c r="E12" s="15">
        <v>669</v>
      </c>
      <c r="F12" s="15" t="s">
        <v>214</v>
      </c>
      <c r="G12" s="15" t="s">
        <v>214</v>
      </c>
      <c r="H12" s="15">
        <v>3975</v>
      </c>
      <c r="I12" s="15">
        <v>12058</v>
      </c>
      <c r="J12" s="7" t="s">
        <v>214</v>
      </c>
      <c r="K12" s="7">
        <v>145</v>
      </c>
    </row>
    <row r="13" spans="1:11" ht="12.75">
      <c r="A13" s="8" t="s">
        <v>127</v>
      </c>
      <c r="B13" s="15">
        <v>36230</v>
      </c>
      <c r="C13" s="15">
        <v>12830</v>
      </c>
      <c r="D13" s="15">
        <v>3715</v>
      </c>
      <c r="E13" s="15">
        <v>550</v>
      </c>
      <c r="F13" s="15" t="s">
        <v>214</v>
      </c>
      <c r="G13" s="15">
        <v>243</v>
      </c>
      <c r="H13" s="15">
        <v>8322</v>
      </c>
      <c r="I13" s="15">
        <v>23063</v>
      </c>
      <c r="J13" s="7">
        <v>56</v>
      </c>
      <c r="K13" s="7">
        <v>281</v>
      </c>
    </row>
    <row r="14" spans="1:11" ht="12.75">
      <c r="A14" s="8" t="s">
        <v>128</v>
      </c>
      <c r="B14" s="15">
        <v>70298</v>
      </c>
      <c r="C14" s="15">
        <v>30306</v>
      </c>
      <c r="D14" s="15">
        <v>4767</v>
      </c>
      <c r="E14" s="15">
        <v>2441</v>
      </c>
      <c r="F14" s="15">
        <v>225</v>
      </c>
      <c r="G14" s="15">
        <v>394</v>
      </c>
      <c r="H14" s="15">
        <v>22479</v>
      </c>
      <c r="I14" s="15">
        <v>39049</v>
      </c>
      <c r="J14" s="7">
        <v>30</v>
      </c>
      <c r="K14" s="7">
        <v>913</v>
      </c>
    </row>
    <row r="15" spans="1:11" ht="12.75">
      <c r="A15" s="8" t="s">
        <v>129</v>
      </c>
      <c r="B15" s="15">
        <v>69363</v>
      </c>
      <c r="C15" s="15">
        <v>30169</v>
      </c>
      <c r="D15" s="15">
        <v>5256</v>
      </c>
      <c r="E15" s="15">
        <v>1886</v>
      </c>
      <c r="F15" s="15">
        <v>177</v>
      </c>
      <c r="G15" s="15">
        <v>500</v>
      </c>
      <c r="H15" s="15">
        <v>22350</v>
      </c>
      <c r="I15" s="15">
        <v>37866</v>
      </c>
      <c r="J15" s="7">
        <v>190</v>
      </c>
      <c r="K15" s="7">
        <v>1138</v>
      </c>
    </row>
    <row r="16" spans="1:11" ht="12.75">
      <c r="A16" s="8" t="s">
        <v>130</v>
      </c>
      <c r="B16" s="15">
        <v>76102</v>
      </c>
      <c r="C16" s="15">
        <v>29894</v>
      </c>
      <c r="D16" s="15">
        <v>3556</v>
      </c>
      <c r="E16" s="15">
        <v>1460</v>
      </c>
      <c r="F16" s="15" t="s">
        <v>214</v>
      </c>
      <c r="G16" s="15">
        <v>300</v>
      </c>
      <c r="H16" s="15">
        <v>24578</v>
      </c>
      <c r="I16" s="15">
        <v>41432</v>
      </c>
      <c r="J16" s="7">
        <v>226</v>
      </c>
      <c r="K16" s="7">
        <v>4550</v>
      </c>
    </row>
    <row r="17" spans="1:11" ht="12.75">
      <c r="A17" s="8" t="s">
        <v>131</v>
      </c>
      <c r="B17" s="15">
        <v>63256</v>
      </c>
      <c r="C17" s="15">
        <v>20729</v>
      </c>
      <c r="D17" s="15">
        <v>1491</v>
      </c>
      <c r="E17" s="15">
        <v>2427</v>
      </c>
      <c r="F17" s="15" t="s">
        <v>214</v>
      </c>
      <c r="G17" s="15" t="s">
        <v>214</v>
      </c>
      <c r="H17" s="15">
        <v>16811</v>
      </c>
      <c r="I17" s="15">
        <v>35101</v>
      </c>
      <c r="J17" s="7" t="s">
        <v>214</v>
      </c>
      <c r="K17" s="7">
        <v>7426</v>
      </c>
    </row>
    <row r="18" spans="1:11" ht="12.75">
      <c r="A18" s="14" t="s">
        <v>4</v>
      </c>
      <c r="B18" s="17">
        <v>308257</v>
      </c>
      <c r="C18" s="17">
        <v>132634</v>
      </c>
      <c r="D18" s="17">
        <v>21521</v>
      </c>
      <c r="E18" s="17">
        <v>10368</v>
      </c>
      <c r="F18" s="17">
        <v>402</v>
      </c>
      <c r="G18" s="17">
        <v>1437</v>
      </c>
      <c r="H18" s="17">
        <v>98906</v>
      </c>
      <c r="I18" s="17">
        <v>161737</v>
      </c>
      <c r="J18" s="7">
        <v>1265</v>
      </c>
      <c r="K18" s="7">
        <v>12621</v>
      </c>
    </row>
    <row r="19" spans="1:11" ht="12.75">
      <c r="A19" s="14" t="s">
        <v>5</v>
      </c>
      <c r="B19" s="17">
        <v>50920</v>
      </c>
      <c r="C19" s="17">
        <v>2912</v>
      </c>
      <c r="D19" s="17" t="s">
        <v>214</v>
      </c>
      <c r="E19" s="17" t="s">
        <v>214</v>
      </c>
      <c r="F19" s="17" t="s">
        <v>214</v>
      </c>
      <c r="G19" s="17" t="s">
        <v>214</v>
      </c>
      <c r="H19" s="17">
        <v>2912</v>
      </c>
      <c r="I19" s="17">
        <v>45853</v>
      </c>
      <c r="J19" s="7" t="s">
        <v>214</v>
      </c>
      <c r="K19" s="7">
        <v>2155</v>
      </c>
    </row>
    <row r="20" spans="1:11" ht="12.75">
      <c r="A20" s="14" t="s">
        <v>6</v>
      </c>
      <c r="B20" s="15">
        <v>198535</v>
      </c>
      <c r="C20" s="15">
        <v>74057</v>
      </c>
      <c r="D20" s="15">
        <v>14894</v>
      </c>
      <c r="E20" s="15">
        <v>6796</v>
      </c>
      <c r="F20" s="15">
        <v>225</v>
      </c>
      <c r="G20" s="15">
        <v>400</v>
      </c>
      <c r="H20" s="15">
        <v>51742</v>
      </c>
      <c r="I20" s="15">
        <v>120525</v>
      </c>
      <c r="J20" s="7">
        <v>317</v>
      </c>
      <c r="K20" s="7">
        <v>3636</v>
      </c>
    </row>
    <row r="21" spans="1:11" ht="12.75">
      <c r="A21" s="14" t="s">
        <v>7</v>
      </c>
      <c r="B21" s="15">
        <v>160642</v>
      </c>
      <c r="C21" s="15">
        <v>61489</v>
      </c>
      <c r="D21" s="15">
        <v>6627</v>
      </c>
      <c r="E21" s="15">
        <v>3572</v>
      </c>
      <c r="F21" s="15">
        <v>177</v>
      </c>
      <c r="G21" s="15">
        <v>1037</v>
      </c>
      <c r="H21" s="15">
        <v>50076</v>
      </c>
      <c r="I21" s="15">
        <v>87065</v>
      </c>
      <c r="J21" s="7">
        <v>948</v>
      </c>
      <c r="K21" s="7">
        <v>11140</v>
      </c>
    </row>
    <row r="22" spans="1:11" ht="12.75">
      <c r="A22" s="14" t="s">
        <v>8</v>
      </c>
      <c r="B22" s="15">
        <v>29240</v>
      </c>
      <c r="C22" s="15">
        <v>16919</v>
      </c>
      <c r="D22" s="15">
        <v>4310</v>
      </c>
      <c r="E22" s="15">
        <v>940</v>
      </c>
      <c r="F22" s="15" t="s">
        <v>214</v>
      </c>
      <c r="G22" s="15" t="s">
        <v>214</v>
      </c>
      <c r="H22" s="15">
        <v>11669</v>
      </c>
      <c r="I22" s="15">
        <v>12290</v>
      </c>
      <c r="J22" s="7">
        <v>31</v>
      </c>
      <c r="K22" s="7" t="s">
        <v>214</v>
      </c>
    </row>
    <row r="23" spans="1:11" ht="12.75">
      <c r="A23" s="14" t="s">
        <v>9</v>
      </c>
      <c r="B23" s="15">
        <v>33192</v>
      </c>
      <c r="C23" s="15">
        <v>7362</v>
      </c>
      <c r="D23" s="15">
        <v>930</v>
      </c>
      <c r="E23" s="15" t="s">
        <v>214</v>
      </c>
      <c r="F23" s="15" t="s">
        <v>214</v>
      </c>
      <c r="G23" s="15" t="s">
        <v>214</v>
      </c>
      <c r="H23" s="15">
        <v>6432</v>
      </c>
      <c r="I23" s="15">
        <v>25754</v>
      </c>
      <c r="J23" s="7">
        <v>76</v>
      </c>
      <c r="K23" s="7" t="s">
        <v>214</v>
      </c>
    </row>
    <row r="24" spans="1:11" ht="12.75">
      <c r="A24" s="14" t="s">
        <v>10</v>
      </c>
      <c r="B24" s="15">
        <v>49405</v>
      </c>
      <c r="C24" s="15">
        <v>16241</v>
      </c>
      <c r="D24" s="15">
        <v>2294</v>
      </c>
      <c r="E24" s="15">
        <v>1637</v>
      </c>
      <c r="F24" s="15">
        <v>225</v>
      </c>
      <c r="G24" s="15" t="s">
        <v>214</v>
      </c>
      <c r="H24" s="15">
        <v>12085</v>
      </c>
      <c r="I24" s="15">
        <v>32015</v>
      </c>
      <c r="J24" s="7">
        <v>30</v>
      </c>
      <c r="K24" s="7">
        <v>1119</v>
      </c>
    </row>
    <row r="25" spans="1:11" ht="12.75">
      <c r="A25" s="14" t="s">
        <v>11</v>
      </c>
      <c r="B25" s="15">
        <v>35579</v>
      </c>
      <c r="C25" s="15" t="s">
        <v>214</v>
      </c>
      <c r="D25" s="15" t="s">
        <v>214</v>
      </c>
      <c r="E25" s="15" t="s">
        <v>214</v>
      </c>
      <c r="F25" s="15" t="s">
        <v>214</v>
      </c>
      <c r="G25" s="15" t="s">
        <v>214</v>
      </c>
      <c r="H25" s="15" t="s">
        <v>214</v>
      </c>
      <c r="I25" s="15">
        <v>35579</v>
      </c>
      <c r="J25" s="7" t="s">
        <v>214</v>
      </c>
      <c r="K25" s="7" t="s">
        <v>214</v>
      </c>
    </row>
    <row r="26" spans="1:11" ht="12.75">
      <c r="A26" s="14" t="s">
        <v>12</v>
      </c>
      <c r="B26" s="15">
        <v>51119</v>
      </c>
      <c r="C26" s="15">
        <v>33535</v>
      </c>
      <c r="D26" s="15">
        <v>7360</v>
      </c>
      <c r="E26" s="15">
        <v>4219</v>
      </c>
      <c r="F26" s="15" t="s">
        <v>214</v>
      </c>
      <c r="G26" s="15">
        <v>400</v>
      </c>
      <c r="H26" s="15">
        <v>21556</v>
      </c>
      <c r="I26" s="15">
        <v>14887</v>
      </c>
      <c r="J26" s="7">
        <v>180</v>
      </c>
      <c r="K26" s="7">
        <v>2517</v>
      </c>
    </row>
    <row r="27" spans="1:11" ht="12.75">
      <c r="A27" s="14" t="s">
        <v>13</v>
      </c>
      <c r="B27" s="15">
        <v>44386</v>
      </c>
      <c r="C27" s="15">
        <v>18295</v>
      </c>
      <c r="D27" s="15">
        <v>2896</v>
      </c>
      <c r="E27" s="15">
        <v>555</v>
      </c>
      <c r="F27" s="15" t="s">
        <v>214</v>
      </c>
      <c r="G27" s="15">
        <v>737</v>
      </c>
      <c r="H27" s="15">
        <v>14107</v>
      </c>
      <c r="I27" s="15">
        <v>25154</v>
      </c>
      <c r="J27" s="7">
        <v>424</v>
      </c>
      <c r="K27" s="7">
        <v>513</v>
      </c>
    </row>
    <row r="28" spans="1:11" ht="12.75">
      <c r="A28" s="14" t="s">
        <v>14</v>
      </c>
      <c r="B28" s="15">
        <v>27261</v>
      </c>
      <c r="C28" s="15">
        <v>9924</v>
      </c>
      <c r="D28" s="15">
        <v>1277</v>
      </c>
      <c r="E28" s="15" t="s">
        <v>214</v>
      </c>
      <c r="F28" s="15">
        <v>177</v>
      </c>
      <c r="G28" s="15">
        <v>300</v>
      </c>
      <c r="H28" s="15">
        <v>8170</v>
      </c>
      <c r="I28" s="15">
        <v>16277</v>
      </c>
      <c r="J28" s="7">
        <v>263</v>
      </c>
      <c r="K28" s="7">
        <v>797</v>
      </c>
    </row>
    <row r="29" spans="1:11" ht="12.75">
      <c r="A29" s="14" t="s">
        <v>15</v>
      </c>
      <c r="B29" s="15">
        <v>29393</v>
      </c>
      <c r="C29" s="15">
        <v>16520</v>
      </c>
      <c r="D29" s="15">
        <v>1360</v>
      </c>
      <c r="E29" s="15">
        <v>2377</v>
      </c>
      <c r="F29" s="15" t="s">
        <v>214</v>
      </c>
      <c r="G29" s="15" t="s">
        <v>214</v>
      </c>
      <c r="H29" s="15">
        <v>12783</v>
      </c>
      <c r="I29" s="15">
        <v>12471</v>
      </c>
      <c r="J29" s="7">
        <v>91</v>
      </c>
      <c r="K29" s="7">
        <v>311</v>
      </c>
    </row>
    <row r="30" spans="1:11" ht="12.75">
      <c r="A30" s="14" t="s">
        <v>16</v>
      </c>
      <c r="B30" s="15">
        <v>31144</v>
      </c>
      <c r="C30" s="15">
        <v>12422</v>
      </c>
      <c r="D30" s="15">
        <v>1094</v>
      </c>
      <c r="E30" s="15">
        <v>640</v>
      </c>
      <c r="F30" s="15" t="s">
        <v>214</v>
      </c>
      <c r="G30" s="15" t="s">
        <v>214</v>
      </c>
      <c r="H30" s="15">
        <v>10688</v>
      </c>
      <c r="I30" s="15">
        <v>14538</v>
      </c>
      <c r="J30" s="7">
        <v>170</v>
      </c>
      <c r="K30" s="7">
        <v>4014</v>
      </c>
    </row>
    <row r="31" spans="1:11" ht="12.75">
      <c r="A31" s="14" t="s">
        <v>17</v>
      </c>
      <c r="B31" s="15">
        <v>28458</v>
      </c>
      <c r="C31" s="15">
        <v>4328</v>
      </c>
      <c r="D31" s="15" t="s">
        <v>214</v>
      </c>
      <c r="E31" s="15" t="s">
        <v>214</v>
      </c>
      <c r="F31" s="15" t="s">
        <v>214</v>
      </c>
      <c r="G31" s="15" t="s">
        <v>214</v>
      </c>
      <c r="H31" s="15">
        <v>4328</v>
      </c>
      <c r="I31" s="15">
        <v>18625</v>
      </c>
      <c r="J31" s="7" t="s">
        <v>214</v>
      </c>
      <c r="K31" s="7">
        <v>5505</v>
      </c>
    </row>
    <row r="33" spans="2:11" ht="12.75">
      <c r="B33" s="39"/>
      <c r="C33" s="39"/>
      <c r="D33" s="39"/>
      <c r="E33" s="39"/>
      <c r="F33" s="39"/>
      <c r="G33" s="39"/>
      <c r="H33" s="39"/>
      <c r="I33" s="39"/>
      <c r="J33" s="39"/>
      <c r="K33" s="39"/>
    </row>
  </sheetData>
  <sheetProtection/>
  <mergeCells count="2">
    <mergeCell ref="A1:K1"/>
    <mergeCell ref="J4:K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K3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5" customWidth="1"/>
    <col min="2" max="2" width="11.00390625" style="5" customWidth="1"/>
    <col min="3" max="3" width="9.28125" style="5" bestFit="1" customWidth="1"/>
    <col min="4" max="4" width="8.00390625" style="5" bestFit="1" customWidth="1"/>
    <col min="5" max="5" width="5.140625" style="5" customWidth="1"/>
    <col min="6" max="6" width="6.7109375" style="5" customWidth="1"/>
    <col min="7" max="7" width="5.8515625" style="5" customWidth="1"/>
    <col min="8" max="8" width="9.00390625" style="5" customWidth="1"/>
    <col min="9" max="9" width="7.57421875" style="5" customWidth="1"/>
    <col min="10" max="10" width="6.140625" style="5" customWidth="1"/>
    <col min="11" max="11" width="8.421875" style="5" customWidth="1"/>
    <col min="12" max="16384" width="11.421875" style="5" customWidth="1"/>
  </cols>
  <sheetData>
    <row r="1" spans="1:11" ht="18" customHeight="1">
      <c r="A1" s="162" t="s">
        <v>194</v>
      </c>
      <c r="B1" s="162"/>
      <c r="C1" s="162"/>
      <c r="D1" s="162"/>
      <c r="E1" s="162"/>
      <c r="F1" s="162"/>
      <c r="G1" s="162"/>
      <c r="H1" s="162"/>
      <c r="I1" s="174"/>
      <c r="J1" s="174"/>
      <c r="K1" s="174"/>
    </row>
    <row r="2" spans="1:11" ht="18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.75">
      <c r="A4" s="18"/>
      <c r="J4" s="163" t="s">
        <v>98</v>
      </c>
      <c r="K4" s="163"/>
    </row>
    <row r="5" spans="1:11" s="32" customFormat="1" ht="51">
      <c r="A5" s="24"/>
      <c r="B5" s="24" t="s">
        <v>117</v>
      </c>
      <c r="C5" s="33" t="s">
        <v>18</v>
      </c>
      <c r="D5" s="33"/>
      <c r="E5" s="33"/>
      <c r="F5" s="33"/>
      <c r="G5" s="33"/>
      <c r="H5" s="33"/>
      <c r="I5" s="24" t="s">
        <v>149</v>
      </c>
      <c r="J5" s="24" t="s">
        <v>19</v>
      </c>
      <c r="K5" s="24" t="s">
        <v>20</v>
      </c>
    </row>
    <row r="6" spans="1:11" s="32" customFormat="1" ht="38.25">
      <c r="A6" s="24"/>
      <c r="B6" s="24"/>
      <c r="C6" s="24"/>
      <c r="D6" s="24" t="s">
        <v>21</v>
      </c>
      <c r="E6" s="24" t="s">
        <v>22</v>
      </c>
      <c r="F6" s="24" t="s">
        <v>148</v>
      </c>
      <c r="G6" s="24" t="s">
        <v>86</v>
      </c>
      <c r="H6" s="24" t="s">
        <v>23</v>
      </c>
      <c r="I6" s="24"/>
      <c r="J6" s="24"/>
      <c r="K6" s="24"/>
    </row>
    <row r="7" spans="1:11" ht="12.75">
      <c r="A7" s="14" t="s">
        <v>3</v>
      </c>
      <c r="B7" s="15">
        <v>102</v>
      </c>
      <c r="C7" s="15">
        <v>76</v>
      </c>
      <c r="D7" s="15">
        <v>49</v>
      </c>
      <c r="E7" s="15">
        <v>30</v>
      </c>
      <c r="F7" s="15">
        <v>2</v>
      </c>
      <c r="G7" s="15">
        <v>5</v>
      </c>
      <c r="H7" s="15">
        <v>75</v>
      </c>
      <c r="I7" s="15">
        <v>101</v>
      </c>
      <c r="J7" s="15">
        <v>11</v>
      </c>
      <c r="K7" s="7">
        <v>40</v>
      </c>
    </row>
    <row r="8" spans="1:11" ht="12.75">
      <c r="A8" s="12" t="s">
        <v>147</v>
      </c>
      <c r="B8" s="15">
        <v>4</v>
      </c>
      <c r="C8" s="15">
        <v>1</v>
      </c>
      <c r="D8" s="15" t="s">
        <v>214</v>
      </c>
      <c r="E8" s="15" t="s">
        <v>214</v>
      </c>
      <c r="F8" s="15" t="s">
        <v>214</v>
      </c>
      <c r="G8" s="15" t="s">
        <v>214</v>
      </c>
      <c r="H8" s="15">
        <v>1</v>
      </c>
      <c r="I8" s="15">
        <v>3</v>
      </c>
      <c r="J8" s="15">
        <v>2</v>
      </c>
      <c r="K8" s="7">
        <v>1</v>
      </c>
    </row>
    <row r="9" spans="1:11" ht="12.75">
      <c r="A9" s="12" t="s">
        <v>123</v>
      </c>
      <c r="B9" s="15">
        <v>8</v>
      </c>
      <c r="C9" s="15">
        <v>5</v>
      </c>
      <c r="D9" s="15">
        <v>1</v>
      </c>
      <c r="E9" s="15">
        <v>1</v>
      </c>
      <c r="F9" s="15" t="s">
        <v>214</v>
      </c>
      <c r="G9" s="15" t="s">
        <v>214</v>
      </c>
      <c r="H9" s="15">
        <v>5</v>
      </c>
      <c r="I9" s="15">
        <v>8</v>
      </c>
      <c r="J9" s="15">
        <v>1</v>
      </c>
      <c r="K9" s="7">
        <v>2</v>
      </c>
    </row>
    <row r="10" spans="1:11" ht="12.75">
      <c r="A10" s="12" t="s">
        <v>124</v>
      </c>
      <c r="B10" s="15">
        <v>8</v>
      </c>
      <c r="C10" s="15">
        <v>3</v>
      </c>
      <c r="D10" s="15">
        <v>1</v>
      </c>
      <c r="E10" s="15" t="s">
        <v>214</v>
      </c>
      <c r="F10" s="15" t="s">
        <v>214</v>
      </c>
      <c r="G10" s="15" t="s">
        <v>214</v>
      </c>
      <c r="H10" s="15">
        <v>3</v>
      </c>
      <c r="I10" s="15">
        <v>8</v>
      </c>
      <c r="J10" s="15">
        <v>1</v>
      </c>
      <c r="K10" s="7">
        <v>1</v>
      </c>
    </row>
    <row r="11" spans="1:11" ht="12.75">
      <c r="A11" s="8" t="s">
        <v>125</v>
      </c>
      <c r="B11" s="15">
        <v>5</v>
      </c>
      <c r="C11" s="15">
        <v>3</v>
      </c>
      <c r="D11" s="15">
        <v>2</v>
      </c>
      <c r="E11" s="15">
        <v>2</v>
      </c>
      <c r="F11" s="15" t="s">
        <v>214</v>
      </c>
      <c r="G11" s="15" t="s">
        <v>214</v>
      </c>
      <c r="H11" s="15">
        <v>3</v>
      </c>
      <c r="I11" s="15">
        <v>5</v>
      </c>
      <c r="J11" s="15" t="s">
        <v>214</v>
      </c>
      <c r="K11" s="7">
        <v>1</v>
      </c>
    </row>
    <row r="12" spans="1:11" ht="12.75">
      <c r="A12" s="8" t="s">
        <v>126</v>
      </c>
      <c r="B12" s="15">
        <v>8</v>
      </c>
      <c r="C12" s="15">
        <v>6</v>
      </c>
      <c r="D12" s="15">
        <v>5</v>
      </c>
      <c r="E12" s="15">
        <v>3</v>
      </c>
      <c r="F12" s="15" t="s">
        <v>214</v>
      </c>
      <c r="G12" s="15" t="s">
        <v>214</v>
      </c>
      <c r="H12" s="15">
        <v>6</v>
      </c>
      <c r="I12" s="15">
        <v>8</v>
      </c>
      <c r="J12" s="15" t="s">
        <v>214</v>
      </c>
      <c r="K12" s="7">
        <v>2</v>
      </c>
    </row>
    <row r="13" spans="1:11" ht="12.75">
      <c r="A13" s="8" t="s">
        <v>127</v>
      </c>
      <c r="B13" s="15">
        <v>13</v>
      </c>
      <c r="C13" s="15">
        <v>9</v>
      </c>
      <c r="D13" s="15">
        <v>5</v>
      </c>
      <c r="E13" s="15">
        <v>3</v>
      </c>
      <c r="F13" s="15" t="s">
        <v>214</v>
      </c>
      <c r="G13" s="15">
        <v>1</v>
      </c>
      <c r="H13" s="15">
        <v>8</v>
      </c>
      <c r="I13" s="15">
        <v>13</v>
      </c>
      <c r="J13" s="15">
        <v>1</v>
      </c>
      <c r="K13" s="7">
        <v>3</v>
      </c>
    </row>
    <row r="14" spans="1:11" ht="12.75">
      <c r="A14" s="8" t="s">
        <v>128</v>
      </c>
      <c r="B14" s="15">
        <v>20</v>
      </c>
      <c r="C14" s="15">
        <v>15</v>
      </c>
      <c r="D14" s="15">
        <v>12</v>
      </c>
      <c r="E14" s="15">
        <v>8</v>
      </c>
      <c r="F14" s="15">
        <v>1</v>
      </c>
      <c r="G14" s="15">
        <v>1</v>
      </c>
      <c r="H14" s="15">
        <v>15</v>
      </c>
      <c r="I14" s="15">
        <v>20</v>
      </c>
      <c r="J14" s="15">
        <v>1</v>
      </c>
      <c r="K14" s="7">
        <v>8</v>
      </c>
    </row>
    <row r="15" spans="1:11" ht="12.75">
      <c r="A15" s="8" t="s">
        <v>129</v>
      </c>
      <c r="B15" s="15">
        <v>16</v>
      </c>
      <c r="C15" s="15">
        <v>15</v>
      </c>
      <c r="D15" s="15">
        <v>10</v>
      </c>
      <c r="E15" s="15">
        <v>6</v>
      </c>
      <c r="F15" s="15">
        <v>1</v>
      </c>
      <c r="G15" s="15">
        <v>2</v>
      </c>
      <c r="H15" s="15">
        <v>15</v>
      </c>
      <c r="I15" s="15">
        <v>16</v>
      </c>
      <c r="J15" s="15">
        <v>2</v>
      </c>
      <c r="K15" s="7">
        <v>9</v>
      </c>
    </row>
    <row r="16" spans="1:11" ht="12.75">
      <c r="A16" s="8" t="s">
        <v>130</v>
      </c>
      <c r="B16" s="15">
        <v>13</v>
      </c>
      <c r="C16" s="15">
        <v>12</v>
      </c>
      <c r="D16" s="15">
        <v>9</v>
      </c>
      <c r="E16" s="15">
        <v>4</v>
      </c>
      <c r="F16" s="15" t="s">
        <v>214</v>
      </c>
      <c r="G16" s="15">
        <v>1</v>
      </c>
      <c r="H16" s="15">
        <v>12</v>
      </c>
      <c r="I16" s="15">
        <v>13</v>
      </c>
      <c r="J16" s="15">
        <v>3</v>
      </c>
      <c r="K16" s="7">
        <v>8</v>
      </c>
    </row>
    <row r="17" spans="1:11" ht="12.75">
      <c r="A17" s="8" t="s">
        <v>131</v>
      </c>
      <c r="B17" s="15">
        <v>7</v>
      </c>
      <c r="C17" s="15">
        <v>7</v>
      </c>
      <c r="D17" s="15">
        <v>4</v>
      </c>
      <c r="E17" s="15">
        <v>3</v>
      </c>
      <c r="F17" s="15" t="s">
        <v>214</v>
      </c>
      <c r="G17" s="15" t="s">
        <v>214</v>
      </c>
      <c r="H17" s="15">
        <v>7</v>
      </c>
      <c r="I17" s="15">
        <v>7</v>
      </c>
      <c r="J17" s="15" t="s">
        <v>214</v>
      </c>
      <c r="K17" s="7">
        <v>5</v>
      </c>
    </row>
    <row r="18" spans="1:11" ht="12.75">
      <c r="A18" s="14" t="s">
        <v>4</v>
      </c>
      <c r="B18" s="17">
        <v>81</v>
      </c>
      <c r="C18" s="17">
        <v>72</v>
      </c>
      <c r="D18" s="17">
        <v>49</v>
      </c>
      <c r="E18" s="17">
        <v>30</v>
      </c>
      <c r="F18" s="17">
        <v>2</v>
      </c>
      <c r="G18" s="17">
        <v>5</v>
      </c>
      <c r="H18" s="17">
        <v>71</v>
      </c>
      <c r="I18" s="17">
        <v>80</v>
      </c>
      <c r="J18" s="17">
        <v>11</v>
      </c>
      <c r="K18" s="7">
        <v>36</v>
      </c>
    </row>
    <row r="19" spans="1:11" ht="12.75">
      <c r="A19" s="14" t="s">
        <v>5</v>
      </c>
      <c r="B19" s="17">
        <v>21</v>
      </c>
      <c r="C19" s="17">
        <v>4</v>
      </c>
      <c r="D19" s="17" t="s">
        <v>214</v>
      </c>
      <c r="E19" s="17" t="s">
        <v>214</v>
      </c>
      <c r="F19" s="17" t="s">
        <v>214</v>
      </c>
      <c r="G19" s="17" t="s">
        <v>214</v>
      </c>
      <c r="H19" s="17">
        <v>4</v>
      </c>
      <c r="I19" s="17">
        <v>21</v>
      </c>
      <c r="J19" s="17" t="s">
        <v>214</v>
      </c>
      <c r="K19" s="7">
        <v>4</v>
      </c>
    </row>
    <row r="20" spans="1:11" ht="12.75">
      <c r="A20" s="14" t="s">
        <v>6</v>
      </c>
      <c r="B20" s="15">
        <v>64</v>
      </c>
      <c r="C20" s="15">
        <v>42</v>
      </c>
      <c r="D20" s="15">
        <v>27</v>
      </c>
      <c r="E20" s="15">
        <v>20</v>
      </c>
      <c r="F20" s="15">
        <v>1</v>
      </c>
      <c r="G20" s="15">
        <v>1</v>
      </c>
      <c r="H20" s="15">
        <v>42</v>
      </c>
      <c r="I20" s="15">
        <v>64</v>
      </c>
      <c r="J20" s="15">
        <v>6</v>
      </c>
      <c r="K20" s="7">
        <v>15</v>
      </c>
    </row>
    <row r="21" spans="1:11" ht="12.75">
      <c r="A21" s="14" t="s">
        <v>7</v>
      </c>
      <c r="B21" s="15">
        <v>38</v>
      </c>
      <c r="C21" s="15">
        <v>34</v>
      </c>
      <c r="D21" s="15">
        <v>22</v>
      </c>
      <c r="E21" s="15">
        <v>10</v>
      </c>
      <c r="F21" s="15">
        <v>1</v>
      </c>
      <c r="G21" s="15">
        <v>4</v>
      </c>
      <c r="H21" s="15">
        <v>33</v>
      </c>
      <c r="I21" s="15">
        <v>37</v>
      </c>
      <c r="J21" s="15">
        <v>5</v>
      </c>
      <c r="K21" s="7">
        <v>25</v>
      </c>
    </row>
    <row r="22" spans="1:11" ht="12.75">
      <c r="A22" s="14" t="s">
        <v>8</v>
      </c>
      <c r="B22" s="15">
        <v>11</v>
      </c>
      <c r="C22" s="15">
        <v>10</v>
      </c>
      <c r="D22" s="15">
        <v>5</v>
      </c>
      <c r="E22" s="15">
        <v>4</v>
      </c>
      <c r="F22" s="15" t="s">
        <v>214</v>
      </c>
      <c r="G22" s="15" t="s">
        <v>214</v>
      </c>
      <c r="H22" s="15">
        <v>10</v>
      </c>
      <c r="I22" s="15">
        <v>11</v>
      </c>
      <c r="J22" s="15">
        <v>2</v>
      </c>
      <c r="K22" s="7" t="s">
        <v>214</v>
      </c>
    </row>
    <row r="23" spans="1:11" ht="12.75">
      <c r="A23" s="14" t="s">
        <v>9</v>
      </c>
      <c r="B23" s="15">
        <v>7</v>
      </c>
      <c r="C23" s="15">
        <v>6</v>
      </c>
      <c r="D23" s="15">
        <v>2</v>
      </c>
      <c r="E23" s="15" t="s">
        <v>214</v>
      </c>
      <c r="F23" s="15" t="s">
        <v>214</v>
      </c>
      <c r="G23" s="15" t="s">
        <v>214</v>
      </c>
      <c r="H23" s="15">
        <v>6</v>
      </c>
      <c r="I23" s="15">
        <v>7</v>
      </c>
      <c r="J23" s="15">
        <v>2</v>
      </c>
      <c r="K23" s="7" t="s">
        <v>214</v>
      </c>
    </row>
    <row r="24" spans="1:11" ht="12.75">
      <c r="A24" s="14" t="s">
        <v>10</v>
      </c>
      <c r="B24" s="15">
        <v>15</v>
      </c>
      <c r="C24" s="15">
        <v>13</v>
      </c>
      <c r="D24" s="15">
        <v>8</v>
      </c>
      <c r="E24" s="15">
        <v>7</v>
      </c>
      <c r="F24" s="15">
        <v>1</v>
      </c>
      <c r="G24" s="15" t="s">
        <v>214</v>
      </c>
      <c r="H24" s="15">
        <v>13</v>
      </c>
      <c r="I24" s="15">
        <v>15</v>
      </c>
      <c r="J24" s="15">
        <v>1</v>
      </c>
      <c r="K24" s="7">
        <v>10</v>
      </c>
    </row>
    <row r="25" spans="1:11" ht="12.75">
      <c r="A25" s="14" t="s">
        <v>11</v>
      </c>
      <c r="B25" s="15">
        <v>17</v>
      </c>
      <c r="C25" s="15" t="s">
        <v>214</v>
      </c>
      <c r="D25" s="15" t="s">
        <v>214</v>
      </c>
      <c r="E25" s="15" t="s">
        <v>214</v>
      </c>
      <c r="F25" s="15" t="s">
        <v>214</v>
      </c>
      <c r="G25" s="15" t="s">
        <v>214</v>
      </c>
      <c r="H25" s="15" t="s">
        <v>214</v>
      </c>
      <c r="I25" s="15">
        <v>17</v>
      </c>
      <c r="J25" s="15" t="s">
        <v>214</v>
      </c>
      <c r="K25" s="7" t="s">
        <v>214</v>
      </c>
    </row>
    <row r="26" spans="1:11" ht="12.75">
      <c r="A26" s="14" t="s">
        <v>12</v>
      </c>
      <c r="B26" s="15">
        <v>14</v>
      </c>
      <c r="C26" s="15">
        <v>13</v>
      </c>
      <c r="D26" s="15">
        <v>12</v>
      </c>
      <c r="E26" s="15">
        <v>9</v>
      </c>
      <c r="F26" s="15" t="s">
        <v>214</v>
      </c>
      <c r="G26" s="15">
        <v>1</v>
      </c>
      <c r="H26" s="15">
        <v>13</v>
      </c>
      <c r="I26" s="15">
        <v>14</v>
      </c>
      <c r="J26" s="15">
        <v>1</v>
      </c>
      <c r="K26" s="7">
        <v>5</v>
      </c>
    </row>
    <row r="27" spans="1:11" ht="12.75">
      <c r="A27" s="14" t="s">
        <v>13</v>
      </c>
      <c r="B27" s="15">
        <v>14</v>
      </c>
      <c r="C27" s="15">
        <v>12</v>
      </c>
      <c r="D27" s="15">
        <v>9</v>
      </c>
      <c r="E27" s="15">
        <v>4</v>
      </c>
      <c r="F27" s="15" t="s">
        <v>214</v>
      </c>
      <c r="G27" s="15">
        <v>3</v>
      </c>
      <c r="H27" s="15">
        <v>11</v>
      </c>
      <c r="I27" s="15">
        <v>14</v>
      </c>
      <c r="J27" s="15">
        <v>1</v>
      </c>
      <c r="K27" s="7">
        <v>6</v>
      </c>
    </row>
    <row r="28" spans="1:11" ht="12.75">
      <c r="A28" s="14" t="s">
        <v>14</v>
      </c>
      <c r="B28" s="15">
        <v>8</v>
      </c>
      <c r="C28" s="15">
        <v>7</v>
      </c>
      <c r="D28" s="15">
        <v>5</v>
      </c>
      <c r="E28" s="15" t="s">
        <v>214</v>
      </c>
      <c r="F28" s="15">
        <v>1</v>
      </c>
      <c r="G28" s="15">
        <v>1</v>
      </c>
      <c r="H28" s="15">
        <v>7</v>
      </c>
      <c r="I28" s="15">
        <v>8</v>
      </c>
      <c r="J28" s="15">
        <v>2</v>
      </c>
      <c r="K28" s="7">
        <v>7</v>
      </c>
    </row>
    <row r="29" spans="1:11" ht="12.75">
      <c r="A29" s="14" t="s">
        <v>15</v>
      </c>
      <c r="B29" s="15">
        <v>5</v>
      </c>
      <c r="C29" s="15">
        <v>4</v>
      </c>
      <c r="D29" s="15">
        <v>4</v>
      </c>
      <c r="E29" s="15">
        <v>4</v>
      </c>
      <c r="F29" s="15" t="s">
        <v>214</v>
      </c>
      <c r="G29" s="15" t="s">
        <v>214</v>
      </c>
      <c r="H29" s="15">
        <v>4</v>
      </c>
      <c r="I29" s="15">
        <v>4</v>
      </c>
      <c r="J29" s="15">
        <v>1</v>
      </c>
      <c r="K29" s="7">
        <v>1</v>
      </c>
    </row>
    <row r="30" spans="1:11" ht="12.75">
      <c r="A30" s="14" t="s">
        <v>16</v>
      </c>
      <c r="B30" s="15">
        <v>6</v>
      </c>
      <c r="C30" s="15">
        <v>6</v>
      </c>
      <c r="D30" s="15">
        <v>4</v>
      </c>
      <c r="E30" s="15">
        <v>2</v>
      </c>
      <c r="F30" s="15" t="s">
        <v>214</v>
      </c>
      <c r="G30" s="15" t="s">
        <v>214</v>
      </c>
      <c r="H30" s="15">
        <v>6</v>
      </c>
      <c r="I30" s="15">
        <v>6</v>
      </c>
      <c r="J30" s="15">
        <v>1</v>
      </c>
      <c r="K30" s="7">
        <v>6</v>
      </c>
    </row>
    <row r="31" spans="1:11" ht="12.75">
      <c r="A31" s="14" t="s">
        <v>17</v>
      </c>
      <c r="B31" s="15">
        <v>5</v>
      </c>
      <c r="C31" s="15">
        <v>5</v>
      </c>
      <c r="D31" s="15" t="s">
        <v>214</v>
      </c>
      <c r="E31" s="15" t="s">
        <v>214</v>
      </c>
      <c r="F31" s="15" t="s">
        <v>214</v>
      </c>
      <c r="G31" s="15" t="s">
        <v>214</v>
      </c>
      <c r="H31" s="15">
        <v>5</v>
      </c>
      <c r="I31" s="15">
        <v>5</v>
      </c>
      <c r="J31" s="15" t="s">
        <v>214</v>
      </c>
      <c r="K31" s="7">
        <v>5</v>
      </c>
    </row>
  </sheetData>
  <sheetProtection/>
  <mergeCells count="2">
    <mergeCell ref="A1:K1"/>
    <mergeCell ref="J4:K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K3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5" customWidth="1"/>
    <col min="2" max="2" width="8.140625" style="5" bestFit="1" customWidth="1"/>
    <col min="3" max="3" width="6.140625" style="5" customWidth="1"/>
    <col min="4" max="4" width="7.57421875" style="5" bestFit="1" customWidth="1"/>
    <col min="5" max="5" width="11.00390625" style="5" bestFit="1" customWidth="1"/>
    <col min="6" max="6" width="5.7109375" style="5" customWidth="1"/>
    <col min="7" max="7" width="6.7109375" style="5" bestFit="1" customWidth="1"/>
    <col min="8" max="8" width="7.57421875" style="5" bestFit="1" customWidth="1"/>
    <col min="9" max="9" width="6.7109375" style="5" customWidth="1"/>
    <col min="10" max="10" width="8.00390625" style="5" customWidth="1"/>
    <col min="11" max="11" width="7.00390625" style="5" customWidth="1"/>
    <col min="12" max="16384" width="11.421875" style="5" customWidth="1"/>
  </cols>
  <sheetData>
    <row r="1" spans="1:11" ht="18" customHeight="1">
      <c r="A1" s="162" t="s">
        <v>195</v>
      </c>
      <c r="B1" s="162"/>
      <c r="C1" s="162"/>
      <c r="D1" s="162"/>
      <c r="E1" s="162"/>
      <c r="F1" s="162"/>
      <c r="G1" s="162"/>
      <c r="H1" s="162"/>
      <c r="I1" s="174"/>
      <c r="J1" s="174"/>
      <c r="K1" s="174"/>
    </row>
    <row r="2" spans="1:11" ht="18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.75">
      <c r="A4" s="18"/>
      <c r="I4" s="163" t="s">
        <v>99</v>
      </c>
      <c r="J4" s="163"/>
      <c r="K4" s="163"/>
    </row>
    <row r="5" spans="1:11" s="32" customFormat="1" ht="12.75">
      <c r="A5" s="24"/>
      <c r="B5" s="24" t="s">
        <v>21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s="32" customFormat="1" ht="12.75">
      <c r="A6" s="24"/>
      <c r="B6" s="24"/>
      <c r="C6" s="178" t="s">
        <v>24</v>
      </c>
      <c r="D6" s="178"/>
      <c r="E6" s="178"/>
      <c r="F6" s="178" t="s">
        <v>25</v>
      </c>
      <c r="G6" s="178"/>
      <c r="H6" s="178"/>
      <c r="I6" s="178"/>
      <c r="J6" s="178"/>
      <c r="K6" s="178"/>
    </row>
    <row r="7" spans="1:11" s="32" customFormat="1" ht="38.25">
      <c r="A7" s="24"/>
      <c r="B7" s="24"/>
      <c r="C7" s="24"/>
      <c r="D7" s="24" t="s">
        <v>26</v>
      </c>
      <c r="E7" s="24" t="s">
        <v>27</v>
      </c>
      <c r="F7" s="24"/>
      <c r="G7" s="24" t="s">
        <v>28</v>
      </c>
      <c r="H7" s="24" t="s">
        <v>29</v>
      </c>
      <c r="I7" s="26" t="s">
        <v>115</v>
      </c>
      <c r="J7" s="26" t="s">
        <v>219</v>
      </c>
      <c r="K7" s="24" t="s">
        <v>30</v>
      </c>
    </row>
    <row r="8" spans="1:11" ht="12.75">
      <c r="A8" s="14" t="s">
        <v>3</v>
      </c>
      <c r="B8" s="15">
        <v>21521</v>
      </c>
      <c r="C8" s="15">
        <v>10170</v>
      </c>
      <c r="D8" s="15">
        <v>9893</v>
      </c>
      <c r="E8" s="15">
        <v>277</v>
      </c>
      <c r="F8" s="15">
        <v>11351</v>
      </c>
      <c r="G8" s="15">
        <v>4861</v>
      </c>
      <c r="H8" s="15">
        <v>837</v>
      </c>
      <c r="I8" s="15">
        <v>2193</v>
      </c>
      <c r="J8" s="15">
        <v>930</v>
      </c>
      <c r="K8" s="15">
        <v>2530</v>
      </c>
    </row>
    <row r="9" spans="1:11" ht="12.75">
      <c r="A9" s="12" t="s">
        <v>147</v>
      </c>
      <c r="B9" s="15" t="s">
        <v>214</v>
      </c>
      <c r="C9" s="15" t="s">
        <v>214</v>
      </c>
      <c r="D9" s="15" t="s">
        <v>214</v>
      </c>
      <c r="E9" s="15" t="s">
        <v>214</v>
      </c>
      <c r="F9" s="15" t="s">
        <v>214</v>
      </c>
      <c r="G9" s="15" t="s">
        <v>214</v>
      </c>
      <c r="H9" s="15" t="s">
        <v>214</v>
      </c>
      <c r="I9" s="15" t="s">
        <v>214</v>
      </c>
      <c r="J9" s="15" t="s">
        <v>214</v>
      </c>
      <c r="K9" s="15" t="s">
        <v>214</v>
      </c>
    </row>
    <row r="10" spans="1:11" ht="12.75">
      <c r="A10" s="12" t="s">
        <v>123</v>
      </c>
      <c r="B10" s="15">
        <v>78</v>
      </c>
      <c r="C10" s="15" t="s">
        <v>214</v>
      </c>
      <c r="D10" s="15" t="s">
        <v>214</v>
      </c>
      <c r="E10" s="15" t="s">
        <v>214</v>
      </c>
      <c r="F10" s="15">
        <v>78</v>
      </c>
      <c r="G10" s="15" t="s">
        <v>214</v>
      </c>
      <c r="H10" s="15" t="s">
        <v>214</v>
      </c>
      <c r="I10" s="15">
        <v>78</v>
      </c>
      <c r="J10" s="15" t="s">
        <v>214</v>
      </c>
      <c r="K10" s="15" t="s">
        <v>214</v>
      </c>
    </row>
    <row r="11" spans="1:11" ht="12.75">
      <c r="A11" s="12" t="s">
        <v>124</v>
      </c>
      <c r="B11" s="15">
        <v>72</v>
      </c>
      <c r="C11" s="15">
        <v>72</v>
      </c>
      <c r="D11" s="15">
        <v>72</v>
      </c>
      <c r="E11" s="15" t="s">
        <v>214</v>
      </c>
      <c r="F11" s="15" t="s">
        <v>214</v>
      </c>
      <c r="G11" s="15" t="s">
        <v>214</v>
      </c>
      <c r="H11" s="15" t="s">
        <v>214</v>
      </c>
      <c r="I11" s="15" t="s">
        <v>214</v>
      </c>
      <c r="J11" s="15" t="s">
        <v>214</v>
      </c>
      <c r="K11" s="15" t="s">
        <v>214</v>
      </c>
    </row>
    <row r="12" spans="1:11" ht="12.75">
      <c r="A12" s="8" t="s">
        <v>125</v>
      </c>
      <c r="B12" s="15">
        <v>1238</v>
      </c>
      <c r="C12" s="15">
        <v>768</v>
      </c>
      <c r="D12" s="15">
        <v>768</v>
      </c>
      <c r="E12" s="15" t="s">
        <v>214</v>
      </c>
      <c r="F12" s="15">
        <v>470</v>
      </c>
      <c r="G12" s="15" t="s">
        <v>214</v>
      </c>
      <c r="H12" s="15" t="s">
        <v>214</v>
      </c>
      <c r="I12" s="15" t="s">
        <v>214</v>
      </c>
      <c r="J12" s="15" t="s">
        <v>214</v>
      </c>
      <c r="K12" s="15">
        <v>470</v>
      </c>
    </row>
    <row r="13" spans="1:11" ht="12.75">
      <c r="A13" s="8" t="s">
        <v>126</v>
      </c>
      <c r="B13" s="15">
        <v>1348</v>
      </c>
      <c r="C13" s="15">
        <v>756</v>
      </c>
      <c r="D13" s="15">
        <v>756</v>
      </c>
      <c r="E13" s="15" t="s">
        <v>214</v>
      </c>
      <c r="F13" s="15">
        <v>592</v>
      </c>
      <c r="G13" s="15">
        <v>592</v>
      </c>
      <c r="H13" s="15" t="s">
        <v>214</v>
      </c>
      <c r="I13" s="15" t="s">
        <v>214</v>
      </c>
      <c r="J13" s="15" t="s">
        <v>214</v>
      </c>
      <c r="K13" s="15" t="s">
        <v>214</v>
      </c>
    </row>
    <row r="14" spans="1:11" ht="12.75">
      <c r="A14" s="8" t="s">
        <v>127</v>
      </c>
      <c r="B14" s="15">
        <v>3715</v>
      </c>
      <c r="C14" s="15">
        <v>1754</v>
      </c>
      <c r="D14" s="15">
        <v>1754</v>
      </c>
      <c r="E14" s="15" t="s">
        <v>214</v>
      </c>
      <c r="F14" s="15">
        <v>1961</v>
      </c>
      <c r="G14" s="15">
        <v>906</v>
      </c>
      <c r="H14" s="15">
        <v>395</v>
      </c>
      <c r="I14" s="15">
        <v>310</v>
      </c>
      <c r="J14" s="15" t="s">
        <v>214</v>
      </c>
      <c r="K14" s="15">
        <v>350</v>
      </c>
    </row>
    <row r="15" spans="1:11" ht="12.75">
      <c r="A15" s="8" t="s">
        <v>128</v>
      </c>
      <c r="B15" s="15">
        <v>4767</v>
      </c>
      <c r="C15" s="15">
        <v>2672</v>
      </c>
      <c r="D15" s="15">
        <v>2422</v>
      </c>
      <c r="E15" s="15">
        <v>250</v>
      </c>
      <c r="F15" s="15">
        <v>2095</v>
      </c>
      <c r="G15" s="15">
        <v>981</v>
      </c>
      <c r="H15" s="15">
        <v>330</v>
      </c>
      <c r="I15" s="15">
        <v>449</v>
      </c>
      <c r="J15" s="15" t="s">
        <v>214</v>
      </c>
      <c r="K15" s="15">
        <v>335</v>
      </c>
    </row>
    <row r="16" spans="1:11" ht="12.75">
      <c r="A16" s="8" t="s">
        <v>129</v>
      </c>
      <c r="B16" s="15">
        <v>5256</v>
      </c>
      <c r="C16" s="15">
        <v>2334</v>
      </c>
      <c r="D16" s="15">
        <v>2307</v>
      </c>
      <c r="E16" s="15">
        <v>27</v>
      </c>
      <c r="F16" s="15">
        <v>2922</v>
      </c>
      <c r="G16" s="15">
        <v>1765</v>
      </c>
      <c r="H16" s="15">
        <v>112</v>
      </c>
      <c r="I16" s="15">
        <v>170</v>
      </c>
      <c r="J16" s="15" t="s">
        <v>214</v>
      </c>
      <c r="K16" s="15">
        <v>875</v>
      </c>
    </row>
    <row r="17" spans="1:11" ht="12.75">
      <c r="A17" s="8" t="s">
        <v>130</v>
      </c>
      <c r="B17" s="15">
        <v>3556</v>
      </c>
      <c r="C17" s="15">
        <v>1318</v>
      </c>
      <c r="D17" s="15">
        <v>1318</v>
      </c>
      <c r="E17" s="15" t="s">
        <v>214</v>
      </c>
      <c r="F17" s="15">
        <v>2238</v>
      </c>
      <c r="G17" s="15">
        <v>457</v>
      </c>
      <c r="H17" s="15" t="s">
        <v>214</v>
      </c>
      <c r="I17" s="15">
        <v>351</v>
      </c>
      <c r="J17" s="15">
        <v>930</v>
      </c>
      <c r="K17" s="15">
        <v>500</v>
      </c>
    </row>
    <row r="18" spans="1:11" ht="12.75">
      <c r="A18" s="8" t="s">
        <v>131</v>
      </c>
      <c r="B18" s="15">
        <v>1491</v>
      </c>
      <c r="C18" s="15">
        <v>496</v>
      </c>
      <c r="D18" s="15">
        <v>496</v>
      </c>
      <c r="E18" s="15" t="s">
        <v>214</v>
      </c>
      <c r="F18" s="15">
        <v>995</v>
      </c>
      <c r="G18" s="15">
        <v>160</v>
      </c>
      <c r="H18" s="15" t="s">
        <v>214</v>
      </c>
      <c r="I18" s="15">
        <v>835</v>
      </c>
      <c r="J18" s="15" t="s">
        <v>214</v>
      </c>
      <c r="K18" s="15" t="s">
        <v>214</v>
      </c>
    </row>
    <row r="19" spans="1:11" ht="12.75">
      <c r="A19" s="14" t="s">
        <v>4</v>
      </c>
      <c r="B19" s="15">
        <v>21521</v>
      </c>
      <c r="C19" s="15">
        <v>10170</v>
      </c>
      <c r="D19" s="15">
        <v>9893</v>
      </c>
      <c r="E19" s="15">
        <v>277</v>
      </c>
      <c r="F19" s="15">
        <v>11351</v>
      </c>
      <c r="G19" s="15">
        <v>4861</v>
      </c>
      <c r="H19" s="15">
        <v>837</v>
      </c>
      <c r="I19" s="15">
        <v>2193</v>
      </c>
      <c r="J19" s="15">
        <v>930</v>
      </c>
      <c r="K19" s="15">
        <v>2530</v>
      </c>
    </row>
    <row r="20" spans="1:11" ht="12.75">
      <c r="A20" s="14" t="s">
        <v>5</v>
      </c>
      <c r="B20" s="15" t="s">
        <v>214</v>
      </c>
      <c r="C20" s="15" t="s">
        <v>214</v>
      </c>
      <c r="D20" s="15" t="s">
        <v>214</v>
      </c>
      <c r="E20" s="15" t="s">
        <v>214</v>
      </c>
      <c r="F20" s="15" t="s">
        <v>214</v>
      </c>
      <c r="G20" s="15" t="s">
        <v>214</v>
      </c>
      <c r="H20" s="15" t="s">
        <v>214</v>
      </c>
      <c r="I20" s="15" t="s">
        <v>214</v>
      </c>
      <c r="J20" s="15" t="s">
        <v>214</v>
      </c>
      <c r="K20" s="15" t="s">
        <v>214</v>
      </c>
    </row>
    <row r="21" spans="1:11" ht="12.75">
      <c r="A21" s="14" t="s">
        <v>6</v>
      </c>
      <c r="B21" s="15">
        <v>14894</v>
      </c>
      <c r="C21" s="15">
        <v>6345</v>
      </c>
      <c r="D21" s="15">
        <v>6068</v>
      </c>
      <c r="E21" s="15">
        <v>277</v>
      </c>
      <c r="F21" s="15">
        <v>8549</v>
      </c>
      <c r="G21" s="15">
        <v>4220</v>
      </c>
      <c r="H21" s="15">
        <v>395</v>
      </c>
      <c r="I21" s="15">
        <v>738</v>
      </c>
      <c r="J21" s="15">
        <v>930</v>
      </c>
      <c r="K21" s="15">
        <v>2266</v>
      </c>
    </row>
    <row r="22" spans="1:11" ht="12.75">
      <c r="A22" s="14" t="s">
        <v>7</v>
      </c>
      <c r="B22" s="15">
        <v>6627</v>
      </c>
      <c r="C22" s="15">
        <v>3825</v>
      </c>
      <c r="D22" s="15">
        <v>3825</v>
      </c>
      <c r="E22" s="15" t="s">
        <v>214</v>
      </c>
      <c r="F22" s="15">
        <v>2802</v>
      </c>
      <c r="G22" s="15">
        <v>641</v>
      </c>
      <c r="H22" s="15">
        <v>442</v>
      </c>
      <c r="I22" s="15">
        <v>1455</v>
      </c>
      <c r="J22" s="15" t="s">
        <v>214</v>
      </c>
      <c r="K22" s="15">
        <v>264</v>
      </c>
    </row>
    <row r="23" spans="1:11" ht="12.75">
      <c r="A23" s="14" t="s">
        <v>8</v>
      </c>
      <c r="B23" s="15">
        <v>4310</v>
      </c>
      <c r="C23" s="15">
        <v>1493</v>
      </c>
      <c r="D23" s="15">
        <v>1493</v>
      </c>
      <c r="E23" s="15" t="s">
        <v>214</v>
      </c>
      <c r="F23" s="15">
        <v>2817</v>
      </c>
      <c r="G23" s="15">
        <v>1317</v>
      </c>
      <c r="H23" s="15" t="s">
        <v>214</v>
      </c>
      <c r="I23" s="15">
        <v>170</v>
      </c>
      <c r="J23" s="15" t="s">
        <v>214</v>
      </c>
      <c r="K23" s="15">
        <v>1330</v>
      </c>
    </row>
    <row r="24" spans="1:11" ht="12.75">
      <c r="A24" s="14" t="s">
        <v>9</v>
      </c>
      <c r="B24" s="15">
        <v>930</v>
      </c>
      <c r="C24" s="15" t="s">
        <v>214</v>
      </c>
      <c r="D24" s="15" t="s">
        <v>214</v>
      </c>
      <c r="E24" s="15" t="s">
        <v>214</v>
      </c>
      <c r="F24" s="15">
        <v>930</v>
      </c>
      <c r="G24" s="15" t="s">
        <v>214</v>
      </c>
      <c r="H24" s="15" t="s">
        <v>214</v>
      </c>
      <c r="I24" s="15" t="s">
        <v>214</v>
      </c>
      <c r="J24" s="15">
        <v>930</v>
      </c>
      <c r="K24" s="15" t="s">
        <v>214</v>
      </c>
    </row>
    <row r="25" spans="1:11" ht="12.75">
      <c r="A25" s="14" t="s">
        <v>10</v>
      </c>
      <c r="B25" s="15">
        <v>2294</v>
      </c>
      <c r="C25" s="15">
        <v>1172</v>
      </c>
      <c r="D25" s="15">
        <v>1145</v>
      </c>
      <c r="E25" s="15">
        <v>27</v>
      </c>
      <c r="F25" s="15">
        <v>1122</v>
      </c>
      <c r="G25" s="15">
        <v>1122</v>
      </c>
      <c r="H25" s="15" t="s">
        <v>214</v>
      </c>
      <c r="I25" s="15" t="s">
        <v>214</v>
      </c>
      <c r="J25" s="15" t="s">
        <v>214</v>
      </c>
      <c r="K25" s="15" t="s">
        <v>214</v>
      </c>
    </row>
    <row r="26" spans="1:11" ht="12.75">
      <c r="A26" s="14" t="s">
        <v>11</v>
      </c>
      <c r="B26" s="15" t="s">
        <v>214</v>
      </c>
      <c r="C26" s="15" t="s">
        <v>214</v>
      </c>
      <c r="D26" s="15" t="s">
        <v>214</v>
      </c>
      <c r="E26" s="15" t="s">
        <v>214</v>
      </c>
      <c r="F26" s="15" t="s">
        <v>214</v>
      </c>
      <c r="G26" s="15" t="s">
        <v>214</v>
      </c>
      <c r="H26" s="15" t="s">
        <v>214</v>
      </c>
      <c r="I26" s="15" t="s">
        <v>214</v>
      </c>
      <c r="J26" s="15" t="s">
        <v>214</v>
      </c>
      <c r="K26" s="15" t="s">
        <v>214</v>
      </c>
    </row>
    <row r="27" spans="1:11" ht="12.75">
      <c r="A27" s="14" t="s">
        <v>12</v>
      </c>
      <c r="B27" s="15">
        <v>7360</v>
      </c>
      <c r="C27" s="15">
        <v>3680</v>
      </c>
      <c r="D27" s="15">
        <v>3430</v>
      </c>
      <c r="E27" s="15">
        <v>250</v>
      </c>
      <c r="F27" s="15">
        <v>3680</v>
      </c>
      <c r="G27" s="15">
        <v>1781</v>
      </c>
      <c r="H27" s="15">
        <v>395</v>
      </c>
      <c r="I27" s="15">
        <v>568</v>
      </c>
      <c r="J27" s="15" t="s">
        <v>214</v>
      </c>
      <c r="K27" s="15">
        <v>936</v>
      </c>
    </row>
    <row r="28" spans="1:11" ht="12.75">
      <c r="A28" s="14" t="s">
        <v>13</v>
      </c>
      <c r="B28" s="15">
        <v>2896</v>
      </c>
      <c r="C28" s="15">
        <v>2327</v>
      </c>
      <c r="D28" s="15">
        <v>2327</v>
      </c>
      <c r="E28" s="15" t="s">
        <v>214</v>
      </c>
      <c r="F28" s="15">
        <v>569</v>
      </c>
      <c r="G28" s="15" t="s">
        <v>214</v>
      </c>
      <c r="H28" s="15" t="s">
        <v>214</v>
      </c>
      <c r="I28" s="15">
        <v>569</v>
      </c>
      <c r="J28" s="15" t="s">
        <v>214</v>
      </c>
      <c r="K28" s="15" t="s">
        <v>214</v>
      </c>
    </row>
    <row r="29" spans="1:11" ht="12.75">
      <c r="A29" s="14" t="s">
        <v>14</v>
      </c>
      <c r="B29" s="15">
        <v>1277</v>
      </c>
      <c r="C29" s="15">
        <v>628</v>
      </c>
      <c r="D29" s="15">
        <v>628</v>
      </c>
      <c r="E29" s="15" t="s">
        <v>214</v>
      </c>
      <c r="F29" s="15">
        <v>649</v>
      </c>
      <c r="G29" s="15">
        <v>283</v>
      </c>
      <c r="H29" s="15">
        <v>112</v>
      </c>
      <c r="I29" s="15" t="s">
        <v>214</v>
      </c>
      <c r="J29" s="15" t="s">
        <v>214</v>
      </c>
      <c r="K29" s="15">
        <v>254</v>
      </c>
    </row>
    <row r="30" spans="1:11" ht="12.75">
      <c r="A30" s="14" t="s">
        <v>15</v>
      </c>
      <c r="B30" s="15">
        <v>1360</v>
      </c>
      <c r="C30" s="15">
        <v>870</v>
      </c>
      <c r="D30" s="15">
        <v>870</v>
      </c>
      <c r="E30" s="15" t="s">
        <v>214</v>
      </c>
      <c r="F30" s="15">
        <v>490</v>
      </c>
      <c r="G30" s="15">
        <v>160</v>
      </c>
      <c r="H30" s="15">
        <v>330</v>
      </c>
      <c r="I30" s="15" t="s">
        <v>214</v>
      </c>
      <c r="J30" s="15" t="s">
        <v>214</v>
      </c>
      <c r="K30" s="15" t="s">
        <v>214</v>
      </c>
    </row>
    <row r="31" spans="1:11" ht="12.75">
      <c r="A31" s="14" t="s">
        <v>16</v>
      </c>
      <c r="B31" s="15">
        <v>1094</v>
      </c>
      <c r="C31" s="15" t="s">
        <v>214</v>
      </c>
      <c r="D31" s="15" t="s">
        <v>214</v>
      </c>
      <c r="E31" s="15" t="s">
        <v>214</v>
      </c>
      <c r="F31" s="15">
        <v>1094</v>
      </c>
      <c r="G31" s="15">
        <v>198</v>
      </c>
      <c r="H31" s="15" t="s">
        <v>214</v>
      </c>
      <c r="I31" s="15">
        <v>886</v>
      </c>
      <c r="J31" s="15" t="s">
        <v>214</v>
      </c>
      <c r="K31" s="15">
        <v>10</v>
      </c>
    </row>
    <row r="32" spans="1:11" ht="12.75">
      <c r="A32" s="14" t="s">
        <v>17</v>
      </c>
      <c r="B32" s="15" t="s">
        <v>214</v>
      </c>
      <c r="C32" s="15" t="s">
        <v>214</v>
      </c>
      <c r="D32" s="15" t="s">
        <v>214</v>
      </c>
      <c r="E32" s="15" t="s">
        <v>214</v>
      </c>
      <c r="F32" s="15" t="s">
        <v>214</v>
      </c>
      <c r="G32" s="15" t="s">
        <v>214</v>
      </c>
      <c r="H32" s="15" t="s">
        <v>214</v>
      </c>
      <c r="I32" s="15" t="s">
        <v>214</v>
      </c>
      <c r="J32" s="15" t="s">
        <v>214</v>
      </c>
      <c r="K32" s="15" t="s">
        <v>214</v>
      </c>
    </row>
    <row r="34" spans="1:11" ht="12.75">
      <c r="A34" s="171" t="s">
        <v>174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</row>
    <row r="35" spans="1:11" ht="12.75">
      <c r="A35" s="179" t="s">
        <v>221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</row>
    <row r="36" spans="1:11" ht="12.75">
      <c r="A36" s="180" t="s">
        <v>220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</row>
  </sheetData>
  <sheetProtection/>
  <mergeCells count="7">
    <mergeCell ref="A1:K1"/>
    <mergeCell ref="A34:K34"/>
    <mergeCell ref="C6:E6"/>
    <mergeCell ref="F6:K6"/>
    <mergeCell ref="A35:K35"/>
    <mergeCell ref="A36:K36"/>
    <mergeCell ref="I4:K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7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I3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5" customWidth="1"/>
    <col min="2" max="2" width="6.00390625" style="5" customWidth="1"/>
    <col min="3" max="3" width="8.7109375" style="5" customWidth="1"/>
    <col min="4" max="4" width="11.140625" style="5" bestFit="1" customWidth="1"/>
    <col min="5" max="5" width="10.421875" style="5" bestFit="1" customWidth="1"/>
    <col min="6" max="6" width="13.00390625" style="5" bestFit="1" customWidth="1"/>
    <col min="7" max="7" width="5.140625" style="5" customWidth="1"/>
    <col min="8" max="8" width="5.28125" style="5" bestFit="1" customWidth="1"/>
    <col min="9" max="9" width="5.00390625" style="21" customWidth="1"/>
    <col min="10" max="16384" width="11.421875" style="5" customWidth="1"/>
  </cols>
  <sheetData>
    <row r="1" spans="1:9" s="20" customFormat="1" ht="18" customHeight="1">
      <c r="A1" s="162" t="s">
        <v>196</v>
      </c>
      <c r="B1" s="162"/>
      <c r="C1" s="162"/>
      <c r="D1" s="162"/>
      <c r="E1" s="162"/>
      <c r="F1" s="162"/>
      <c r="G1" s="162"/>
      <c r="H1" s="162"/>
      <c r="I1" s="174"/>
    </row>
    <row r="2" spans="1:9" s="20" customFormat="1" ht="18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s="20" customFormat="1" ht="18" customHeight="1">
      <c r="A3" s="40"/>
      <c r="B3" s="40"/>
      <c r="C3" s="40"/>
      <c r="D3" s="40"/>
      <c r="E3" s="40"/>
      <c r="F3" s="40"/>
      <c r="G3" s="40"/>
      <c r="H3" s="40"/>
      <c r="I3" s="40"/>
    </row>
    <row r="4" spans="1:9" ht="12.75">
      <c r="A4" s="18"/>
      <c r="B4" s="18"/>
      <c r="E4" s="163" t="s">
        <v>100</v>
      </c>
      <c r="F4" s="163"/>
      <c r="G4" s="163"/>
      <c r="H4" s="163"/>
      <c r="I4" s="163"/>
    </row>
    <row r="5" spans="1:9" ht="12.75">
      <c r="A5" s="16"/>
      <c r="B5" s="172" t="s">
        <v>22</v>
      </c>
      <c r="C5" s="181"/>
      <c r="D5" s="181"/>
      <c r="E5" s="181"/>
      <c r="F5" s="34" t="s">
        <v>148</v>
      </c>
      <c r="G5" s="172" t="s">
        <v>86</v>
      </c>
      <c r="H5" s="181"/>
      <c r="I5" s="181"/>
    </row>
    <row r="6" spans="1:9" ht="12.75">
      <c r="A6" s="16"/>
      <c r="B6" s="16"/>
      <c r="C6" s="14" t="s">
        <v>41</v>
      </c>
      <c r="D6" s="14" t="s">
        <v>42</v>
      </c>
      <c r="E6" s="14" t="s">
        <v>43</v>
      </c>
      <c r="F6" s="14" t="s">
        <v>150</v>
      </c>
      <c r="G6" s="14"/>
      <c r="H6" s="14" t="s">
        <v>151</v>
      </c>
      <c r="I6" s="15" t="s">
        <v>44</v>
      </c>
    </row>
    <row r="7" spans="1:9" ht="12.75">
      <c r="A7" s="14" t="s">
        <v>3</v>
      </c>
      <c r="B7" s="15">
        <v>10368</v>
      </c>
      <c r="C7" s="15">
        <v>7613</v>
      </c>
      <c r="D7" s="15">
        <v>2399</v>
      </c>
      <c r="E7" s="15">
        <v>356</v>
      </c>
      <c r="F7" s="15">
        <v>402</v>
      </c>
      <c r="G7" s="15">
        <v>1437</v>
      </c>
      <c r="H7" s="15">
        <v>1194</v>
      </c>
      <c r="I7" s="7">
        <v>243</v>
      </c>
    </row>
    <row r="8" spans="1:9" ht="12.75">
      <c r="A8" s="12" t="s">
        <v>147</v>
      </c>
      <c r="B8" s="29" t="s">
        <v>214</v>
      </c>
      <c r="C8" s="15" t="s">
        <v>214</v>
      </c>
      <c r="D8" s="15" t="s">
        <v>214</v>
      </c>
      <c r="E8" s="15" t="s">
        <v>214</v>
      </c>
      <c r="F8" s="15" t="s">
        <v>214</v>
      </c>
      <c r="G8" s="15" t="s">
        <v>214</v>
      </c>
      <c r="H8" s="15" t="s">
        <v>214</v>
      </c>
      <c r="I8" s="7" t="s">
        <v>214</v>
      </c>
    </row>
    <row r="9" spans="1:9" ht="12.75">
      <c r="A9" s="12" t="s">
        <v>123</v>
      </c>
      <c r="B9" s="29">
        <v>5</v>
      </c>
      <c r="C9" s="15">
        <v>5</v>
      </c>
      <c r="D9" s="15" t="s">
        <v>214</v>
      </c>
      <c r="E9" s="15" t="s">
        <v>214</v>
      </c>
      <c r="F9" s="15" t="s">
        <v>214</v>
      </c>
      <c r="G9" s="15" t="s">
        <v>214</v>
      </c>
      <c r="H9" s="15" t="s">
        <v>214</v>
      </c>
      <c r="I9" s="7" t="s">
        <v>214</v>
      </c>
    </row>
    <row r="10" spans="1:9" ht="12.75">
      <c r="A10" s="12" t="s">
        <v>124</v>
      </c>
      <c r="B10" s="29" t="s">
        <v>214</v>
      </c>
      <c r="C10" s="15" t="s">
        <v>214</v>
      </c>
      <c r="D10" s="15" t="s">
        <v>214</v>
      </c>
      <c r="E10" s="15" t="s">
        <v>214</v>
      </c>
      <c r="F10" s="15" t="s">
        <v>214</v>
      </c>
      <c r="G10" s="15" t="s">
        <v>214</v>
      </c>
      <c r="H10" s="15" t="s">
        <v>214</v>
      </c>
      <c r="I10" s="7" t="s">
        <v>214</v>
      </c>
    </row>
    <row r="11" spans="1:9" ht="12.75">
      <c r="A11" s="8" t="s">
        <v>125</v>
      </c>
      <c r="B11" s="11">
        <v>930</v>
      </c>
      <c r="C11" s="15">
        <v>640</v>
      </c>
      <c r="D11" s="15">
        <v>290</v>
      </c>
      <c r="E11" s="15" t="s">
        <v>214</v>
      </c>
      <c r="F11" s="15" t="s">
        <v>214</v>
      </c>
      <c r="G11" s="15" t="s">
        <v>214</v>
      </c>
      <c r="H11" s="15" t="s">
        <v>214</v>
      </c>
      <c r="I11" s="7" t="s">
        <v>214</v>
      </c>
    </row>
    <row r="12" spans="1:9" ht="12.75">
      <c r="A12" s="8" t="s">
        <v>126</v>
      </c>
      <c r="B12" s="11">
        <v>669</v>
      </c>
      <c r="C12" s="15">
        <v>669</v>
      </c>
      <c r="D12" s="15" t="s">
        <v>214</v>
      </c>
      <c r="E12" s="15" t="s">
        <v>214</v>
      </c>
      <c r="F12" s="15" t="s">
        <v>214</v>
      </c>
      <c r="G12" s="15" t="s">
        <v>214</v>
      </c>
      <c r="H12" s="15" t="s">
        <v>214</v>
      </c>
      <c r="I12" s="7" t="s">
        <v>214</v>
      </c>
    </row>
    <row r="13" spans="1:9" ht="12.75">
      <c r="A13" s="8" t="s">
        <v>127</v>
      </c>
      <c r="B13" s="11">
        <v>550</v>
      </c>
      <c r="C13" s="15">
        <v>100</v>
      </c>
      <c r="D13" s="15">
        <v>450</v>
      </c>
      <c r="E13" s="15" t="s">
        <v>214</v>
      </c>
      <c r="F13" s="15" t="s">
        <v>214</v>
      </c>
      <c r="G13" s="15">
        <v>243</v>
      </c>
      <c r="H13" s="15" t="s">
        <v>214</v>
      </c>
      <c r="I13" s="7">
        <v>243</v>
      </c>
    </row>
    <row r="14" spans="1:9" ht="12.75">
      <c r="A14" s="8" t="s">
        <v>128</v>
      </c>
      <c r="B14" s="11">
        <v>2441</v>
      </c>
      <c r="C14" s="15">
        <v>1851</v>
      </c>
      <c r="D14" s="15">
        <v>590</v>
      </c>
      <c r="E14" s="15" t="s">
        <v>214</v>
      </c>
      <c r="F14" s="15">
        <v>225</v>
      </c>
      <c r="G14" s="15">
        <v>394</v>
      </c>
      <c r="H14" s="15">
        <v>394</v>
      </c>
      <c r="I14" s="7" t="s">
        <v>214</v>
      </c>
    </row>
    <row r="15" spans="1:9" ht="12.75">
      <c r="A15" s="8" t="s">
        <v>129</v>
      </c>
      <c r="B15" s="11">
        <v>1886</v>
      </c>
      <c r="C15" s="15">
        <v>1312</v>
      </c>
      <c r="D15" s="15">
        <v>434</v>
      </c>
      <c r="E15" s="15">
        <v>140</v>
      </c>
      <c r="F15" s="15">
        <v>177</v>
      </c>
      <c r="G15" s="15">
        <v>500</v>
      </c>
      <c r="H15" s="15">
        <v>500</v>
      </c>
      <c r="I15" s="7" t="s">
        <v>214</v>
      </c>
    </row>
    <row r="16" spans="1:9" ht="12.75">
      <c r="A16" s="8" t="s">
        <v>130</v>
      </c>
      <c r="B16" s="11">
        <v>1460</v>
      </c>
      <c r="C16" s="15">
        <v>1160</v>
      </c>
      <c r="D16" s="15">
        <v>200</v>
      </c>
      <c r="E16" s="15">
        <v>100</v>
      </c>
      <c r="F16" s="15" t="s">
        <v>214</v>
      </c>
      <c r="G16" s="15">
        <v>300</v>
      </c>
      <c r="H16" s="15">
        <v>300</v>
      </c>
      <c r="I16" s="7" t="s">
        <v>214</v>
      </c>
    </row>
    <row r="17" spans="1:9" ht="12.75">
      <c r="A17" s="8" t="s">
        <v>131</v>
      </c>
      <c r="B17" s="11">
        <v>2427</v>
      </c>
      <c r="C17" s="15">
        <v>1876</v>
      </c>
      <c r="D17" s="15">
        <v>435</v>
      </c>
      <c r="E17" s="15">
        <v>116</v>
      </c>
      <c r="F17" s="15" t="s">
        <v>214</v>
      </c>
      <c r="G17" s="15" t="s">
        <v>214</v>
      </c>
      <c r="H17" s="15" t="s">
        <v>214</v>
      </c>
      <c r="I17" s="7" t="s">
        <v>214</v>
      </c>
    </row>
    <row r="18" spans="1:9" ht="12.75">
      <c r="A18" s="14" t="s">
        <v>4</v>
      </c>
      <c r="B18" s="15">
        <v>10368</v>
      </c>
      <c r="C18" s="15">
        <v>7613</v>
      </c>
      <c r="D18" s="15">
        <v>2399</v>
      </c>
      <c r="E18" s="15">
        <v>356</v>
      </c>
      <c r="F18" s="15">
        <v>402</v>
      </c>
      <c r="G18" s="15">
        <v>1437</v>
      </c>
      <c r="H18" s="15">
        <v>1194</v>
      </c>
      <c r="I18" s="7">
        <v>243</v>
      </c>
    </row>
    <row r="19" spans="1:9" ht="12.75">
      <c r="A19" s="14" t="s">
        <v>5</v>
      </c>
      <c r="B19" s="15" t="s">
        <v>214</v>
      </c>
      <c r="C19" s="15" t="s">
        <v>214</v>
      </c>
      <c r="D19" s="15" t="s">
        <v>214</v>
      </c>
      <c r="E19" s="15" t="s">
        <v>214</v>
      </c>
      <c r="F19" s="15" t="s">
        <v>214</v>
      </c>
      <c r="G19" s="15" t="s">
        <v>214</v>
      </c>
      <c r="H19" s="15" t="s">
        <v>214</v>
      </c>
      <c r="I19" s="7" t="s">
        <v>214</v>
      </c>
    </row>
    <row r="20" spans="1:9" ht="12.75">
      <c r="A20" s="14" t="s">
        <v>6</v>
      </c>
      <c r="B20" s="15">
        <v>6796</v>
      </c>
      <c r="C20" s="15">
        <v>5582</v>
      </c>
      <c r="D20" s="15">
        <v>1074</v>
      </c>
      <c r="E20" s="15">
        <v>140</v>
      </c>
      <c r="F20" s="15">
        <v>225</v>
      </c>
      <c r="G20" s="15">
        <v>400</v>
      </c>
      <c r="H20" s="15">
        <v>400</v>
      </c>
      <c r="I20" s="7" t="s">
        <v>214</v>
      </c>
    </row>
    <row r="21" spans="1:9" ht="12.75">
      <c r="A21" s="14" t="s">
        <v>7</v>
      </c>
      <c r="B21" s="15">
        <v>3572</v>
      </c>
      <c r="C21" s="15">
        <v>2031</v>
      </c>
      <c r="D21" s="15">
        <v>1325</v>
      </c>
      <c r="E21" s="15">
        <v>216</v>
      </c>
      <c r="F21" s="15">
        <v>177</v>
      </c>
      <c r="G21" s="15">
        <v>1037</v>
      </c>
      <c r="H21" s="15">
        <v>794</v>
      </c>
      <c r="I21" s="7">
        <v>243</v>
      </c>
    </row>
    <row r="22" spans="1:9" ht="12.75">
      <c r="A22" s="14" t="s">
        <v>8</v>
      </c>
      <c r="B22" s="15">
        <v>940</v>
      </c>
      <c r="C22" s="15">
        <v>510</v>
      </c>
      <c r="D22" s="15">
        <v>290</v>
      </c>
      <c r="E22" s="15">
        <v>140</v>
      </c>
      <c r="F22" s="15" t="s">
        <v>214</v>
      </c>
      <c r="G22" s="15" t="s">
        <v>214</v>
      </c>
      <c r="H22" s="15" t="s">
        <v>214</v>
      </c>
      <c r="I22" s="7" t="s">
        <v>214</v>
      </c>
    </row>
    <row r="23" spans="1:9" ht="12.75">
      <c r="A23" s="14" t="s">
        <v>9</v>
      </c>
      <c r="B23" s="15" t="s">
        <v>214</v>
      </c>
      <c r="C23" s="15" t="s">
        <v>214</v>
      </c>
      <c r="D23" s="15" t="s">
        <v>214</v>
      </c>
      <c r="E23" s="15" t="s">
        <v>214</v>
      </c>
      <c r="F23" s="15" t="s">
        <v>214</v>
      </c>
      <c r="G23" s="15" t="s">
        <v>214</v>
      </c>
      <c r="H23" s="15" t="s">
        <v>214</v>
      </c>
      <c r="I23" s="7" t="s">
        <v>214</v>
      </c>
    </row>
    <row r="24" spans="1:9" ht="12.75">
      <c r="A24" s="14" t="s">
        <v>10</v>
      </c>
      <c r="B24" s="15">
        <v>1637</v>
      </c>
      <c r="C24" s="15">
        <v>1063</v>
      </c>
      <c r="D24" s="15">
        <v>574</v>
      </c>
      <c r="E24" s="15" t="s">
        <v>214</v>
      </c>
      <c r="F24" s="15">
        <v>225</v>
      </c>
      <c r="G24" s="15" t="s">
        <v>214</v>
      </c>
      <c r="H24" s="15" t="s">
        <v>214</v>
      </c>
      <c r="I24" s="7" t="s">
        <v>214</v>
      </c>
    </row>
    <row r="25" spans="1:9" ht="12.75">
      <c r="A25" s="14" t="s">
        <v>11</v>
      </c>
      <c r="B25" s="15" t="s">
        <v>214</v>
      </c>
      <c r="C25" s="15" t="s">
        <v>214</v>
      </c>
      <c r="D25" s="15" t="s">
        <v>214</v>
      </c>
      <c r="E25" s="15" t="s">
        <v>214</v>
      </c>
      <c r="F25" s="15" t="s">
        <v>214</v>
      </c>
      <c r="G25" s="15" t="s">
        <v>214</v>
      </c>
      <c r="H25" s="15" t="s">
        <v>214</v>
      </c>
      <c r="I25" s="7" t="s">
        <v>214</v>
      </c>
    </row>
    <row r="26" spans="1:9" ht="12.75">
      <c r="A26" s="14" t="s">
        <v>12</v>
      </c>
      <c r="B26" s="15">
        <v>4219</v>
      </c>
      <c r="C26" s="15">
        <v>4009</v>
      </c>
      <c r="D26" s="15">
        <v>210</v>
      </c>
      <c r="E26" s="15" t="s">
        <v>214</v>
      </c>
      <c r="F26" s="15" t="s">
        <v>214</v>
      </c>
      <c r="G26" s="15">
        <v>400</v>
      </c>
      <c r="H26" s="15">
        <v>400</v>
      </c>
      <c r="I26" s="7" t="s">
        <v>214</v>
      </c>
    </row>
    <row r="27" spans="1:9" ht="12.75">
      <c r="A27" s="14" t="s">
        <v>13</v>
      </c>
      <c r="B27" s="15">
        <v>555</v>
      </c>
      <c r="C27" s="15">
        <v>115</v>
      </c>
      <c r="D27" s="15">
        <v>440</v>
      </c>
      <c r="E27" s="15" t="s">
        <v>214</v>
      </c>
      <c r="F27" s="15" t="s">
        <v>214</v>
      </c>
      <c r="G27" s="15">
        <v>737</v>
      </c>
      <c r="H27" s="15">
        <v>494</v>
      </c>
      <c r="I27" s="7">
        <v>243</v>
      </c>
    </row>
    <row r="28" spans="1:9" ht="12.75">
      <c r="A28" s="14" t="s">
        <v>14</v>
      </c>
      <c r="B28" s="15" t="s">
        <v>214</v>
      </c>
      <c r="C28" s="15" t="s">
        <v>214</v>
      </c>
      <c r="D28" s="15" t="s">
        <v>214</v>
      </c>
      <c r="E28" s="15" t="s">
        <v>214</v>
      </c>
      <c r="F28" s="15">
        <v>177</v>
      </c>
      <c r="G28" s="15">
        <v>300</v>
      </c>
      <c r="H28" s="15">
        <v>300</v>
      </c>
      <c r="I28" s="7" t="s">
        <v>214</v>
      </c>
    </row>
    <row r="29" spans="1:9" ht="12.75">
      <c r="A29" s="14" t="s">
        <v>15</v>
      </c>
      <c r="B29" s="15">
        <v>2377</v>
      </c>
      <c r="C29" s="15">
        <v>1276</v>
      </c>
      <c r="D29" s="15">
        <v>885</v>
      </c>
      <c r="E29" s="15">
        <v>216</v>
      </c>
      <c r="F29" s="15" t="s">
        <v>214</v>
      </c>
      <c r="G29" s="15" t="s">
        <v>214</v>
      </c>
      <c r="H29" s="15" t="s">
        <v>214</v>
      </c>
      <c r="I29" s="7" t="s">
        <v>214</v>
      </c>
    </row>
    <row r="30" spans="1:9" ht="12.75">
      <c r="A30" s="14" t="s">
        <v>16</v>
      </c>
      <c r="B30" s="15">
        <v>640</v>
      </c>
      <c r="C30" s="15">
        <v>640</v>
      </c>
      <c r="D30" s="15" t="s">
        <v>214</v>
      </c>
      <c r="E30" s="15" t="s">
        <v>214</v>
      </c>
      <c r="F30" s="15" t="s">
        <v>214</v>
      </c>
      <c r="G30" s="15" t="s">
        <v>214</v>
      </c>
      <c r="H30" s="15" t="s">
        <v>214</v>
      </c>
      <c r="I30" s="7" t="s">
        <v>214</v>
      </c>
    </row>
    <row r="31" spans="1:9" ht="12.75">
      <c r="A31" s="14" t="s">
        <v>17</v>
      </c>
      <c r="B31" s="15" t="s">
        <v>214</v>
      </c>
      <c r="C31" s="15" t="s">
        <v>214</v>
      </c>
      <c r="D31" s="15" t="s">
        <v>214</v>
      </c>
      <c r="E31" s="15" t="s">
        <v>214</v>
      </c>
      <c r="F31" s="15" t="s">
        <v>214</v>
      </c>
      <c r="G31" s="15" t="s">
        <v>214</v>
      </c>
      <c r="H31" s="15" t="s">
        <v>214</v>
      </c>
      <c r="I31" s="7" t="s">
        <v>214</v>
      </c>
    </row>
  </sheetData>
  <sheetProtection/>
  <mergeCells count="4">
    <mergeCell ref="A1:I1"/>
    <mergeCell ref="E4:I4"/>
    <mergeCell ref="B5:E5"/>
    <mergeCell ref="G5:I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J3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5" customWidth="1"/>
    <col min="2" max="2" width="9.28125" style="5" bestFit="1" customWidth="1"/>
    <col min="3" max="3" width="14.140625" style="5" bestFit="1" customWidth="1"/>
    <col min="4" max="4" width="8.421875" style="5" customWidth="1"/>
    <col min="5" max="5" width="9.421875" style="7" bestFit="1" customWidth="1"/>
    <col min="6" max="6" width="7.28125" style="7" bestFit="1" customWidth="1"/>
    <col min="7" max="7" width="9.140625" style="7" bestFit="1" customWidth="1"/>
    <col min="8" max="8" width="6.00390625" style="7" bestFit="1" customWidth="1"/>
    <col min="9" max="9" width="6.7109375" style="7" bestFit="1" customWidth="1"/>
    <col min="10" max="10" width="7.00390625" style="7" customWidth="1"/>
    <col min="11" max="16384" width="11.421875" style="5" customWidth="1"/>
  </cols>
  <sheetData>
    <row r="1" spans="1:10" ht="18" customHeight="1">
      <c r="A1" s="162" t="s">
        <v>197</v>
      </c>
      <c r="B1" s="162"/>
      <c r="C1" s="162"/>
      <c r="D1" s="162"/>
      <c r="E1" s="162"/>
      <c r="F1" s="162"/>
      <c r="G1" s="162"/>
      <c r="H1" s="162"/>
      <c r="I1" s="174"/>
      <c r="J1" s="174"/>
    </row>
    <row r="2" spans="1:10" ht="18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18"/>
      <c r="B4" s="18"/>
      <c r="I4" s="163" t="s">
        <v>101</v>
      </c>
      <c r="J4" s="163"/>
    </row>
    <row r="5" spans="1:10" s="32" customFormat="1" ht="25.5">
      <c r="A5" s="35"/>
      <c r="B5" s="35" t="s">
        <v>23</v>
      </c>
      <c r="E5" s="36"/>
      <c r="F5" s="36"/>
      <c r="G5" s="36"/>
      <c r="H5" s="36"/>
      <c r="I5" s="36"/>
      <c r="J5" s="36"/>
    </row>
    <row r="6" spans="1:10" s="32" customFormat="1" ht="38.25">
      <c r="A6" s="24"/>
      <c r="B6" s="24"/>
      <c r="C6" s="178" t="s">
        <v>87</v>
      </c>
      <c r="D6" s="178"/>
      <c r="E6" s="178"/>
      <c r="F6" s="178"/>
      <c r="G6" s="178"/>
      <c r="H6" s="178" t="s">
        <v>45</v>
      </c>
      <c r="I6" s="178"/>
      <c r="J6" s="22" t="s">
        <v>120</v>
      </c>
    </row>
    <row r="7" spans="1:10" s="32" customFormat="1" ht="51">
      <c r="A7" s="24"/>
      <c r="B7" s="24"/>
      <c r="C7" s="17" t="s">
        <v>152</v>
      </c>
      <c r="D7" s="17" t="s">
        <v>153</v>
      </c>
      <c r="E7" s="17" t="s">
        <v>46</v>
      </c>
      <c r="F7" s="17" t="s">
        <v>47</v>
      </c>
      <c r="G7" s="17" t="s">
        <v>48</v>
      </c>
      <c r="H7" s="17" t="s">
        <v>49</v>
      </c>
      <c r="I7" s="17" t="s">
        <v>154</v>
      </c>
      <c r="J7" s="17"/>
    </row>
    <row r="8" spans="1:10" ht="12.75">
      <c r="A8" s="14" t="s">
        <v>3</v>
      </c>
      <c r="B8" s="15">
        <v>101818</v>
      </c>
      <c r="C8" s="15">
        <v>8317</v>
      </c>
      <c r="D8" s="15">
        <v>4427</v>
      </c>
      <c r="E8" s="15">
        <v>123</v>
      </c>
      <c r="F8" s="15">
        <v>180</v>
      </c>
      <c r="G8" s="15">
        <v>200</v>
      </c>
      <c r="H8" s="15">
        <v>39720</v>
      </c>
      <c r="I8" s="15">
        <v>47757</v>
      </c>
      <c r="J8" s="15">
        <v>1094</v>
      </c>
    </row>
    <row r="9" spans="1:10" ht="12.75">
      <c r="A9" s="12" t="s">
        <v>147</v>
      </c>
      <c r="B9" s="29">
        <v>72</v>
      </c>
      <c r="C9" s="15" t="s">
        <v>214</v>
      </c>
      <c r="D9" s="15" t="s">
        <v>214</v>
      </c>
      <c r="E9" s="15" t="s">
        <v>214</v>
      </c>
      <c r="F9" s="15" t="s">
        <v>214</v>
      </c>
      <c r="G9" s="15" t="s">
        <v>214</v>
      </c>
      <c r="H9" s="15" t="s">
        <v>214</v>
      </c>
      <c r="I9" s="15">
        <v>72</v>
      </c>
      <c r="J9" s="15" t="s">
        <v>214</v>
      </c>
    </row>
    <row r="10" spans="1:10" ht="12.75">
      <c r="A10" s="12" t="s">
        <v>123</v>
      </c>
      <c r="B10" s="29">
        <v>1720</v>
      </c>
      <c r="C10" s="15">
        <v>355</v>
      </c>
      <c r="D10" s="15">
        <v>5</v>
      </c>
      <c r="E10" s="15">
        <v>3</v>
      </c>
      <c r="F10" s="15" t="s">
        <v>214</v>
      </c>
      <c r="G10" s="15" t="s">
        <v>214</v>
      </c>
      <c r="H10" s="15">
        <v>494</v>
      </c>
      <c r="I10" s="15">
        <v>853</v>
      </c>
      <c r="J10" s="15">
        <v>10</v>
      </c>
    </row>
    <row r="11" spans="1:10" ht="12.75">
      <c r="A11" s="12" t="s">
        <v>124</v>
      </c>
      <c r="B11" s="29">
        <v>136</v>
      </c>
      <c r="C11" s="15">
        <v>2</v>
      </c>
      <c r="D11" s="15" t="s">
        <v>214</v>
      </c>
      <c r="E11" s="15" t="s">
        <v>214</v>
      </c>
      <c r="F11" s="15" t="s">
        <v>214</v>
      </c>
      <c r="G11" s="15" t="s">
        <v>214</v>
      </c>
      <c r="H11" s="15">
        <v>134</v>
      </c>
      <c r="I11" s="15" t="s">
        <v>214</v>
      </c>
      <c r="J11" s="15" t="s">
        <v>214</v>
      </c>
    </row>
    <row r="12" spans="1:10" ht="12.75">
      <c r="A12" s="8" t="s">
        <v>125</v>
      </c>
      <c r="B12" s="11">
        <v>1375</v>
      </c>
      <c r="C12" s="15">
        <v>360</v>
      </c>
      <c r="D12" s="15">
        <v>150</v>
      </c>
      <c r="E12" s="15" t="s">
        <v>214</v>
      </c>
      <c r="F12" s="15" t="s">
        <v>214</v>
      </c>
      <c r="G12" s="15" t="s">
        <v>214</v>
      </c>
      <c r="H12" s="15">
        <v>480</v>
      </c>
      <c r="I12" s="15">
        <v>295</v>
      </c>
      <c r="J12" s="15">
        <v>90</v>
      </c>
    </row>
    <row r="13" spans="1:10" ht="12.75">
      <c r="A13" s="8" t="s">
        <v>126</v>
      </c>
      <c r="B13" s="11">
        <v>3975</v>
      </c>
      <c r="C13" s="15" t="s">
        <v>214</v>
      </c>
      <c r="D13" s="15">
        <v>300</v>
      </c>
      <c r="E13" s="15" t="s">
        <v>214</v>
      </c>
      <c r="F13" s="15" t="s">
        <v>214</v>
      </c>
      <c r="G13" s="15" t="s">
        <v>214</v>
      </c>
      <c r="H13" s="15">
        <v>2160</v>
      </c>
      <c r="I13" s="15">
        <v>1365</v>
      </c>
      <c r="J13" s="15">
        <v>150</v>
      </c>
    </row>
    <row r="14" spans="1:10" ht="12.75">
      <c r="A14" s="8" t="s">
        <v>127</v>
      </c>
      <c r="B14" s="11">
        <v>8322</v>
      </c>
      <c r="C14" s="15">
        <v>810</v>
      </c>
      <c r="D14" s="15" t="s">
        <v>214</v>
      </c>
      <c r="E14" s="15" t="s">
        <v>214</v>
      </c>
      <c r="F14" s="15" t="s">
        <v>214</v>
      </c>
      <c r="G14" s="15" t="s">
        <v>214</v>
      </c>
      <c r="H14" s="15">
        <v>4049</v>
      </c>
      <c r="I14" s="15">
        <v>3283</v>
      </c>
      <c r="J14" s="15">
        <v>180</v>
      </c>
    </row>
    <row r="15" spans="1:10" ht="12.75">
      <c r="A15" s="8" t="s">
        <v>128</v>
      </c>
      <c r="B15" s="11">
        <v>22479</v>
      </c>
      <c r="C15" s="15">
        <v>2414</v>
      </c>
      <c r="D15" s="15">
        <v>1682</v>
      </c>
      <c r="E15" s="15">
        <v>20</v>
      </c>
      <c r="F15" s="15">
        <v>180</v>
      </c>
      <c r="G15" s="15">
        <v>50</v>
      </c>
      <c r="H15" s="15">
        <v>9724</v>
      </c>
      <c r="I15" s="15">
        <v>8045</v>
      </c>
      <c r="J15" s="15">
        <v>364</v>
      </c>
    </row>
    <row r="16" spans="1:10" ht="12.75">
      <c r="A16" s="8" t="s">
        <v>129</v>
      </c>
      <c r="B16" s="11">
        <v>22350</v>
      </c>
      <c r="C16" s="15">
        <v>1225</v>
      </c>
      <c r="D16" s="15">
        <v>655</v>
      </c>
      <c r="E16" s="15" t="s">
        <v>214</v>
      </c>
      <c r="F16" s="15" t="s">
        <v>214</v>
      </c>
      <c r="G16" s="15" t="s">
        <v>214</v>
      </c>
      <c r="H16" s="15">
        <v>7803</v>
      </c>
      <c r="I16" s="15">
        <v>12667</v>
      </c>
      <c r="J16" s="15" t="s">
        <v>214</v>
      </c>
    </row>
    <row r="17" spans="1:10" ht="12.75">
      <c r="A17" s="8" t="s">
        <v>130</v>
      </c>
      <c r="B17" s="11">
        <v>24578</v>
      </c>
      <c r="C17" s="15">
        <v>900</v>
      </c>
      <c r="D17" s="15">
        <v>300</v>
      </c>
      <c r="E17" s="15" t="s">
        <v>214</v>
      </c>
      <c r="F17" s="15" t="s">
        <v>214</v>
      </c>
      <c r="G17" s="15">
        <v>150</v>
      </c>
      <c r="H17" s="15">
        <v>8998</v>
      </c>
      <c r="I17" s="15">
        <v>14030</v>
      </c>
      <c r="J17" s="15">
        <v>200</v>
      </c>
    </row>
    <row r="18" spans="1:10" ht="12.75">
      <c r="A18" s="8" t="s">
        <v>131</v>
      </c>
      <c r="B18" s="11">
        <v>16811</v>
      </c>
      <c r="C18" s="15">
        <v>2251</v>
      </c>
      <c r="D18" s="15">
        <v>1335</v>
      </c>
      <c r="E18" s="15">
        <v>100</v>
      </c>
      <c r="F18" s="15" t="s">
        <v>214</v>
      </c>
      <c r="G18" s="15" t="s">
        <v>214</v>
      </c>
      <c r="H18" s="15">
        <v>5878</v>
      </c>
      <c r="I18" s="15">
        <v>7147</v>
      </c>
      <c r="J18" s="15">
        <v>100</v>
      </c>
    </row>
    <row r="19" spans="1:10" ht="12.75">
      <c r="A19" s="19" t="s">
        <v>4</v>
      </c>
      <c r="B19" s="15">
        <v>98906</v>
      </c>
      <c r="C19" s="17">
        <v>8317</v>
      </c>
      <c r="D19" s="17">
        <v>4427</v>
      </c>
      <c r="E19" s="17">
        <v>123</v>
      </c>
      <c r="F19" s="17">
        <v>180</v>
      </c>
      <c r="G19" s="17">
        <v>200</v>
      </c>
      <c r="H19" s="17">
        <v>39129</v>
      </c>
      <c r="I19" s="17">
        <v>45436</v>
      </c>
      <c r="J19" s="17">
        <v>1094</v>
      </c>
    </row>
    <row r="20" spans="1:10" ht="12.75">
      <c r="A20" s="19" t="s">
        <v>5</v>
      </c>
      <c r="B20" s="15">
        <v>2912</v>
      </c>
      <c r="C20" s="17" t="s">
        <v>214</v>
      </c>
      <c r="D20" s="17" t="s">
        <v>214</v>
      </c>
      <c r="E20" s="17" t="s">
        <v>214</v>
      </c>
      <c r="F20" s="17" t="s">
        <v>214</v>
      </c>
      <c r="G20" s="17" t="s">
        <v>214</v>
      </c>
      <c r="H20" s="17">
        <v>591</v>
      </c>
      <c r="I20" s="17">
        <v>2321</v>
      </c>
      <c r="J20" s="17" t="s">
        <v>214</v>
      </c>
    </row>
    <row r="21" spans="1:10" ht="12.75">
      <c r="A21" s="19" t="s">
        <v>6</v>
      </c>
      <c r="B21" s="15">
        <v>51742</v>
      </c>
      <c r="C21" s="15">
        <v>5821</v>
      </c>
      <c r="D21" s="15">
        <v>1880</v>
      </c>
      <c r="E21" s="15">
        <v>20</v>
      </c>
      <c r="F21" s="15">
        <v>180</v>
      </c>
      <c r="G21" s="15">
        <v>50</v>
      </c>
      <c r="H21" s="15">
        <v>20804</v>
      </c>
      <c r="I21" s="15">
        <v>22098</v>
      </c>
      <c r="J21" s="15">
        <v>889</v>
      </c>
    </row>
    <row r="22" spans="1:10" ht="12.75">
      <c r="A22" s="19" t="s">
        <v>7</v>
      </c>
      <c r="B22" s="15">
        <v>50076</v>
      </c>
      <c r="C22" s="15">
        <v>2496</v>
      </c>
      <c r="D22" s="15">
        <v>2547</v>
      </c>
      <c r="E22" s="15">
        <v>103</v>
      </c>
      <c r="F22" s="15" t="s">
        <v>214</v>
      </c>
      <c r="G22" s="15">
        <v>150</v>
      </c>
      <c r="H22" s="15">
        <v>18916</v>
      </c>
      <c r="I22" s="15">
        <v>25659</v>
      </c>
      <c r="J22" s="15">
        <v>205</v>
      </c>
    </row>
    <row r="23" spans="1:10" ht="12.75">
      <c r="A23" s="19" t="s">
        <v>8</v>
      </c>
      <c r="B23" s="15">
        <v>11669</v>
      </c>
      <c r="C23" s="15">
        <v>812</v>
      </c>
      <c r="D23" s="15">
        <v>560</v>
      </c>
      <c r="E23" s="15" t="s">
        <v>214</v>
      </c>
      <c r="F23" s="15" t="s">
        <v>214</v>
      </c>
      <c r="G23" s="15" t="s">
        <v>214</v>
      </c>
      <c r="H23" s="15">
        <v>4760</v>
      </c>
      <c r="I23" s="15">
        <v>5117</v>
      </c>
      <c r="J23" s="15">
        <v>420</v>
      </c>
    </row>
    <row r="24" spans="1:10" ht="12.75">
      <c r="A24" s="19" t="s">
        <v>9</v>
      </c>
      <c r="B24" s="15">
        <v>6432</v>
      </c>
      <c r="C24" s="15" t="s">
        <v>214</v>
      </c>
      <c r="D24" s="15" t="s">
        <v>214</v>
      </c>
      <c r="E24" s="15" t="s">
        <v>214</v>
      </c>
      <c r="F24" s="15" t="s">
        <v>214</v>
      </c>
      <c r="G24" s="15" t="s">
        <v>214</v>
      </c>
      <c r="H24" s="15">
        <v>1850</v>
      </c>
      <c r="I24" s="15">
        <v>4582</v>
      </c>
      <c r="J24" s="15" t="s">
        <v>214</v>
      </c>
    </row>
    <row r="25" spans="1:10" ht="12.75">
      <c r="A25" s="19" t="s">
        <v>10</v>
      </c>
      <c r="B25" s="15">
        <v>12085</v>
      </c>
      <c r="C25" s="15">
        <v>889</v>
      </c>
      <c r="D25" s="15">
        <v>410</v>
      </c>
      <c r="E25" s="15">
        <v>20</v>
      </c>
      <c r="F25" s="15">
        <v>180</v>
      </c>
      <c r="G25" s="15">
        <v>50</v>
      </c>
      <c r="H25" s="15">
        <v>6273</v>
      </c>
      <c r="I25" s="15">
        <v>4019</v>
      </c>
      <c r="J25" s="15">
        <v>244</v>
      </c>
    </row>
    <row r="26" spans="1:10" ht="12.75">
      <c r="A26" s="19" t="s">
        <v>11</v>
      </c>
      <c r="B26" s="15" t="s">
        <v>214</v>
      </c>
      <c r="C26" s="15" t="s">
        <v>214</v>
      </c>
      <c r="D26" s="15" t="s">
        <v>214</v>
      </c>
      <c r="E26" s="15" t="s">
        <v>214</v>
      </c>
      <c r="F26" s="15" t="s">
        <v>214</v>
      </c>
      <c r="G26" s="15" t="s">
        <v>214</v>
      </c>
      <c r="H26" s="15" t="s">
        <v>214</v>
      </c>
      <c r="I26" s="15" t="s">
        <v>214</v>
      </c>
      <c r="J26" s="15" t="s">
        <v>214</v>
      </c>
    </row>
    <row r="27" spans="1:10" ht="12.75">
      <c r="A27" s="19" t="s">
        <v>12</v>
      </c>
      <c r="B27" s="15">
        <v>21556</v>
      </c>
      <c r="C27" s="15">
        <v>4120</v>
      </c>
      <c r="D27" s="15">
        <v>910</v>
      </c>
      <c r="E27" s="15" t="s">
        <v>214</v>
      </c>
      <c r="F27" s="15" t="s">
        <v>214</v>
      </c>
      <c r="G27" s="15" t="s">
        <v>214</v>
      </c>
      <c r="H27" s="15">
        <v>7921</v>
      </c>
      <c r="I27" s="15">
        <v>8380</v>
      </c>
      <c r="J27" s="15">
        <v>225</v>
      </c>
    </row>
    <row r="28" spans="1:10" ht="12.75">
      <c r="A28" s="19" t="s">
        <v>13</v>
      </c>
      <c r="B28" s="15">
        <v>14107</v>
      </c>
      <c r="C28" s="15" t="s">
        <v>214</v>
      </c>
      <c r="D28" s="15">
        <v>667</v>
      </c>
      <c r="E28" s="15" t="s">
        <v>214</v>
      </c>
      <c r="F28" s="15" t="s">
        <v>214</v>
      </c>
      <c r="G28" s="15" t="s">
        <v>214</v>
      </c>
      <c r="H28" s="15">
        <v>5325</v>
      </c>
      <c r="I28" s="15">
        <v>8115</v>
      </c>
      <c r="J28" s="15" t="s">
        <v>214</v>
      </c>
    </row>
    <row r="29" spans="1:10" ht="12.75">
      <c r="A29" s="19" t="s">
        <v>14</v>
      </c>
      <c r="B29" s="15">
        <v>8170</v>
      </c>
      <c r="C29" s="15">
        <v>300</v>
      </c>
      <c r="D29" s="15" t="s">
        <v>214</v>
      </c>
      <c r="E29" s="15">
        <v>3</v>
      </c>
      <c r="F29" s="15" t="s">
        <v>214</v>
      </c>
      <c r="G29" s="15" t="s">
        <v>214</v>
      </c>
      <c r="H29" s="15">
        <v>2982</v>
      </c>
      <c r="I29" s="15">
        <v>4880</v>
      </c>
      <c r="J29" s="15">
        <v>5</v>
      </c>
    </row>
    <row r="30" spans="1:10" ht="12.75">
      <c r="A30" s="19" t="s">
        <v>15</v>
      </c>
      <c r="B30" s="15">
        <v>12783</v>
      </c>
      <c r="C30" s="15">
        <v>1577</v>
      </c>
      <c r="D30" s="15">
        <v>1335</v>
      </c>
      <c r="E30" s="15">
        <v>100</v>
      </c>
      <c r="F30" s="15" t="s">
        <v>214</v>
      </c>
      <c r="G30" s="15" t="s">
        <v>214</v>
      </c>
      <c r="H30" s="15">
        <v>5215</v>
      </c>
      <c r="I30" s="15">
        <v>4556</v>
      </c>
      <c r="J30" s="15" t="s">
        <v>214</v>
      </c>
    </row>
    <row r="31" spans="1:10" ht="12.75">
      <c r="A31" s="19" t="s">
        <v>16</v>
      </c>
      <c r="B31" s="15">
        <v>10688</v>
      </c>
      <c r="C31" s="15">
        <v>619</v>
      </c>
      <c r="D31" s="15">
        <v>545</v>
      </c>
      <c r="E31" s="15" t="s">
        <v>214</v>
      </c>
      <c r="F31" s="15" t="s">
        <v>214</v>
      </c>
      <c r="G31" s="15">
        <v>150</v>
      </c>
      <c r="H31" s="15">
        <v>4173</v>
      </c>
      <c r="I31" s="15">
        <v>5001</v>
      </c>
      <c r="J31" s="15">
        <v>200</v>
      </c>
    </row>
    <row r="32" spans="1:10" ht="12.75">
      <c r="A32" s="19" t="s">
        <v>17</v>
      </c>
      <c r="B32" s="15">
        <v>4328</v>
      </c>
      <c r="C32" s="15" t="s">
        <v>214</v>
      </c>
      <c r="D32" s="15" t="s">
        <v>214</v>
      </c>
      <c r="E32" s="15" t="s">
        <v>214</v>
      </c>
      <c r="F32" s="15" t="s">
        <v>214</v>
      </c>
      <c r="G32" s="15" t="s">
        <v>214</v>
      </c>
      <c r="H32" s="15">
        <v>1221</v>
      </c>
      <c r="I32" s="15">
        <v>3107</v>
      </c>
      <c r="J32" s="15" t="s">
        <v>214</v>
      </c>
    </row>
    <row r="34" spans="1:10" ht="12.75">
      <c r="A34" s="165" t="s">
        <v>116</v>
      </c>
      <c r="B34" s="165"/>
      <c r="C34" s="165"/>
      <c r="D34" s="165"/>
      <c r="E34" s="165"/>
      <c r="F34" s="165"/>
      <c r="G34" s="165"/>
      <c r="H34" s="165"/>
      <c r="I34" s="165"/>
      <c r="J34" s="165"/>
    </row>
    <row r="35" spans="1:10" s="32" customFormat="1" ht="25.5" customHeight="1">
      <c r="A35" s="182" t="s">
        <v>222</v>
      </c>
      <c r="B35" s="182"/>
      <c r="C35" s="182"/>
      <c r="D35" s="182"/>
      <c r="E35" s="182"/>
      <c r="F35" s="182"/>
      <c r="G35" s="182"/>
      <c r="H35" s="182"/>
      <c r="I35" s="182"/>
      <c r="J35" s="182"/>
    </row>
  </sheetData>
  <sheetProtection/>
  <mergeCells count="6">
    <mergeCell ref="A1:J1"/>
    <mergeCell ref="A34:J34"/>
    <mergeCell ref="A35:J35"/>
    <mergeCell ref="C6:G6"/>
    <mergeCell ref="H6:I6"/>
    <mergeCell ref="I4:J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H3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6" customWidth="1"/>
    <col min="2" max="2" width="12.421875" style="5" bestFit="1" customWidth="1"/>
    <col min="3" max="3" width="6.28125" style="5" bestFit="1" customWidth="1"/>
    <col min="4" max="4" width="11.421875" style="5" bestFit="1" customWidth="1"/>
    <col min="5" max="5" width="5.140625" style="5" bestFit="1" customWidth="1"/>
    <col min="6" max="6" width="6.28125" style="5" bestFit="1" customWidth="1"/>
    <col min="7" max="7" width="8.8515625" style="5" bestFit="1" customWidth="1"/>
    <col min="8" max="8" width="17.140625" style="5" bestFit="1" customWidth="1"/>
    <col min="9" max="16384" width="11.421875" style="5" customWidth="1"/>
  </cols>
  <sheetData>
    <row r="1" spans="1:8" ht="18" customHeight="1">
      <c r="A1" s="162" t="s">
        <v>198</v>
      </c>
      <c r="B1" s="162"/>
      <c r="C1" s="162"/>
      <c r="D1" s="162"/>
      <c r="E1" s="162"/>
      <c r="F1" s="162"/>
      <c r="G1" s="162"/>
      <c r="H1" s="162"/>
    </row>
    <row r="2" spans="1:8" ht="18" customHeight="1">
      <c r="A2" s="40"/>
      <c r="B2" s="40"/>
      <c r="C2" s="40"/>
      <c r="D2" s="40"/>
      <c r="E2" s="40"/>
      <c r="F2" s="40"/>
      <c r="G2" s="40"/>
      <c r="H2" s="40"/>
    </row>
    <row r="3" spans="1:8" ht="18" customHeight="1">
      <c r="A3" s="40"/>
      <c r="B3" s="40"/>
      <c r="C3" s="40"/>
      <c r="D3" s="40"/>
      <c r="E3" s="40"/>
      <c r="F3" s="40"/>
      <c r="G3" s="40"/>
      <c r="H3" s="40"/>
    </row>
    <row r="4" spans="7:8" ht="12.75">
      <c r="G4" s="163" t="s">
        <v>102</v>
      </c>
      <c r="H4" s="163"/>
    </row>
    <row r="5" spans="1:8" ht="12.75">
      <c r="A5" s="14"/>
      <c r="B5" s="14" t="s">
        <v>19</v>
      </c>
      <c r="C5" s="14"/>
      <c r="D5" s="14"/>
      <c r="E5" s="14"/>
      <c r="F5" s="14"/>
      <c r="G5" s="14"/>
      <c r="H5" s="14"/>
    </row>
    <row r="6" spans="1:8" ht="12.75">
      <c r="A6" s="14"/>
      <c r="B6" s="16"/>
      <c r="C6" s="16" t="s">
        <v>50</v>
      </c>
      <c r="D6" s="172" t="s">
        <v>51</v>
      </c>
      <c r="E6" s="172"/>
      <c r="F6" s="172"/>
      <c r="G6" s="172"/>
      <c r="H6" s="16" t="s">
        <v>52</v>
      </c>
    </row>
    <row r="7" spans="1:8" ht="12.75">
      <c r="A7" s="14"/>
      <c r="B7" s="16"/>
      <c r="C7" s="16"/>
      <c r="D7" s="16"/>
      <c r="E7" s="16" t="s">
        <v>53</v>
      </c>
      <c r="F7" s="16" t="s">
        <v>54</v>
      </c>
      <c r="G7" s="16" t="s">
        <v>55</v>
      </c>
      <c r="H7" s="16"/>
    </row>
    <row r="8" spans="1:8" ht="12.75">
      <c r="A8" s="14" t="s">
        <v>3</v>
      </c>
      <c r="B8" s="15">
        <v>1265</v>
      </c>
      <c r="C8" s="15">
        <v>820</v>
      </c>
      <c r="D8" s="15">
        <v>368</v>
      </c>
      <c r="E8" s="15">
        <v>107</v>
      </c>
      <c r="F8" s="15">
        <v>50</v>
      </c>
      <c r="G8" s="15">
        <v>211</v>
      </c>
      <c r="H8" s="15">
        <v>77</v>
      </c>
    </row>
    <row r="9" spans="1:8" ht="12.75">
      <c r="A9" s="12" t="s">
        <v>147</v>
      </c>
      <c r="B9" s="15">
        <v>318</v>
      </c>
      <c r="C9" s="15">
        <v>318</v>
      </c>
      <c r="D9" s="15" t="s">
        <v>214</v>
      </c>
      <c r="E9" s="15" t="s">
        <v>214</v>
      </c>
      <c r="F9" s="15" t="s">
        <v>214</v>
      </c>
      <c r="G9" s="15" t="s">
        <v>214</v>
      </c>
      <c r="H9" s="15" t="s">
        <v>214</v>
      </c>
    </row>
    <row r="10" spans="1:8" ht="12.75">
      <c r="A10" s="12" t="s">
        <v>123</v>
      </c>
      <c r="B10" s="15">
        <v>424</v>
      </c>
      <c r="C10" s="15">
        <v>410</v>
      </c>
      <c r="D10" s="15">
        <v>14</v>
      </c>
      <c r="E10" s="15">
        <v>5</v>
      </c>
      <c r="F10" s="15">
        <v>9</v>
      </c>
      <c r="G10" s="15" t="s">
        <v>214</v>
      </c>
      <c r="H10" s="15" t="s">
        <v>214</v>
      </c>
    </row>
    <row r="11" spans="1:8" ht="12.75">
      <c r="A11" s="12" t="s">
        <v>124</v>
      </c>
      <c r="B11" s="15">
        <v>21</v>
      </c>
      <c r="C11" s="15" t="s">
        <v>214</v>
      </c>
      <c r="D11" s="15">
        <v>4</v>
      </c>
      <c r="E11" s="15">
        <v>2</v>
      </c>
      <c r="F11" s="15">
        <v>1</v>
      </c>
      <c r="G11" s="15">
        <v>1</v>
      </c>
      <c r="H11" s="15">
        <v>17</v>
      </c>
    </row>
    <row r="12" spans="1:8" ht="12.75">
      <c r="A12" s="8" t="s">
        <v>125</v>
      </c>
      <c r="B12" s="15" t="s">
        <v>214</v>
      </c>
      <c r="C12" s="15" t="s">
        <v>214</v>
      </c>
      <c r="D12" s="15" t="s">
        <v>214</v>
      </c>
      <c r="E12" s="15" t="s">
        <v>214</v>
      </c>
      <c r="F12" s="15" t="s">
        <v>214</v>
      </c>
      <c r="G12" s="15" t="s">
        <v>214</v>
      </c>
      <c r="H12" s="15" t="s">
        <v>214</v>
      </c>
    </row>
    <row r="13" spans="1:8" ht="12.75">
      <c r="A13" s="8" t="s">
        <v>126</v>
      </c>
      <c r="B13" s="15" t="s">
        <v>214</v>
      </c>
      <c r="C13" s="15" t="s">
        <v>214</v>
      </c>
      <c r="D13" s="15" t="s">
        <v>214</v>
      </c>
      <c r="E13" s="15" t="s">
        <v>214</v>
      </c>
      <c r="F13" s="15" t="s">
        <v>214</v>
      </c>
      <c r="G13" s="15" t="s">
        <v>214</v>
      </c>
      <c r="H13" s="15" t="s">
        <v>214</v>
      </c>
    </row>
    <row r="14" spans="1:8" ht="12.75">
      <c r="A14" s="8" t="s">
        <v>127</v>
      </c>
      <c r="B14" s="15">
        <v>56</v>
      </c>
      <c r="C14" s="15">
        <v>56</v>
      </c>
      <c r="D14" s="15" t="s">
        <v>214</v>
      </c>
      <c r="E14" s="15" t="s">
        <v>214</v>
      </c>
      <c r="F14" s="15" t="s">
        <v>214</v>
      </c>
      <c r="G14" s="15" t="s">
        <v>214</v>
      </c>
      <c r="H14" s="15" t="s">
        <v>214</v>
      </c>
    </row>
    <row r="15" spans="1:8" ht="12.75">
      <c r="A15" s="8" t="s">
        <v>128</v>
      </c>
      <c r="B15" s="15">
        <v>30</v>
      </c>
      <c r="C15" s="15" t="s">
        <v>214</v>
      </c>
      <c r="D15" s="15">
        <v>20</v>
      </c>
      <c r="E15" s="15" t="s">
        <v>214</v>
      </c>
      <c r="F15" s="15" t="s">
        <v>214</v>
      </c>
      <c r="G15" s="15">
        <v>20</v>
      </c>
      <c r="H15" s="15">
        <v>10</v>
      </c>
    </row>
    <row r="16" spans="1:8" ht="12.75">
      <c r="A16" s="8" t="s">
        <v>129</v>
      </c>
      <c r="B16" s="15">
        <v>190</v>
      </c>
      <c r="C16" s="15" t="s">
        <v>214</v>
      </c>
      <c r="D16" s="15">
        <v>180</v>
      </c>
      <c r="E16" s="15">
        <v>10</v>
      </c>
      <c r="F16" s="15" t="s">
        <v>214</v>
      </c>
      <c r="G16" s="15">
        <v>170</v>
      </c>
      <c r="H16" s="15">
        <v>10</v>
      </c>
    </row>
    <row r="17" spans="1:8" ht="12.75">
      <c r="A17" s="8" t="s">
        <v>130</v>
      </c>
      <c r="B17" s="15">
        <v>226</v>
      </c>
      <c r="C17" s="15">
        <v>36</v>
      </c>
      <c r="D17" s="15">
        <v>150</v>
      </c>
      <c r="E17" s="15">
        <v>90</v>
      </c>
      <c r="F17" s="15">
        <v>40</v>
      </c>
      <c r="G17" s="15">
        <v>20</v>
      </c>
      <c r="H17" s="15">
        <v>40</v>
      </c>
    </row>
    <row r="18" spans="1:8" ht="12.75">
      <c r="A18" s="8" t="s">
        <v>131</v>
      </c>
      <c r="B18" s="15" t="s">
        <v>214</v>
      </c>
      <c r="C18" s="15" t="s">
        <v>214</v>
      </c>
      <c r="D18" s="15" t="s">
        <v>214</v>
      </c>
      <c r="E18" s="15" t="s">
        <v>214</v>
      </c>
      <c r="F18" s="15" t="s">
        <v>214</v>
      </c>
      <c r="G18" s="15" t="s">
        <v>214</v>
      </c>
      <c r="H18" s="15" t="s">
        <v>214</v>
      </c>
    </row>
    <row r="19" spans="1:8" ht="12.75">
      <c r="A19" s="14" t="s">
        <v>4</v>
      </c>
      <c r="B19" s="15">
        <v>1265</v>
      </c>
      <c r="C19" s="15">
        <v>820</v>
      </c>
      <c r="D19" s="15">
        <v>368</v>
      </c>
      <c r="E19" s="15">
        <v>107</v>
      </c>
      <c r="F19" s="15">
        <v>50</v>
      </c>
      <c r="G19" s="15">
        <v>211</v>
      </c>
      <c r="H19" s="15">
        <v>77</v>
      </c>
    </row>
    <row r="20" spans="1:8" ht="12.75">
      <c r="A20" s="14" t="s">
        <v>5</v>
      </c>
      <c r="B20" s="15" t="s">
        <v>214</v>
      </c>
      <c r="C20" s="15" t="s">
        <v>214</v>
      </c>
      <c r="D20" s="15" t="s">
        <v>214</v>
      </c>
      <c r="E20" s="15" t="s">
        <v>214</v>
      </c>
      <c r="F20" s="15" t="s">
        <v>214</v>
      </c>
      <c r="G20" s="15" t="s">
        <v>214</v>
      </c>
      <c r="H20" s="15" t="s">
        <v>214</v>
      </c>
    </row>
    <row r="21" spans="1:8" ht="12.75">
      <c r="A21" s="14" t="s">
        <v>6</v>
      </c>
      <c r="B21" s="15">
        <v>317</v>
      </c>
      <c r="C21" s="15">
        <v>56</v>
      </c>
      <c r="D21" s="15">
        <v>224</v>
      </c>
      <c r="E21" s="15">
        <v>32</v>
      </c>
      <c r="F21" s="15">
        <v>1</v>
      </c>
      <c r="G21" s="15">
        <v>191</v>
      </c>
      <c r="H21" s="15">
        <v>37</v>
      </c>
    </row>
    <row r="22" spans="1:8" ht="12.75">
      <c r="A22" s="14" t="s">
        <v>7</v>
      </c>
      <c r="B22" s="15">
        <v>948</v>
      </c>
      <c r="C22" s="15">
        <v>764</v>
      </c>
      <c r="D22" s="15">
        <v>144</v>
      </c>
      <c r="E22" s="15">
        <v>75</v>
      </c>
      <c r="F22" s="15">
        <v>49</v>
      </c>
      <c r="G22" s="15">
        <v>20</v>
      </c>
      <c r="H22" s="15">
        <v>40</v>
      </c>
    </row>
    <row r="23" spans="1:8" ht="12.75">
      <c r="A23" s="14" t="s">
        <v>8</v>
      </c>
      <c r="B23" s="15">
        <v>31</v>
      </c>
      <c r="C23" s="15" t="s">
        <v>214</v>
      </c>
      <c r="D23" s="15">
        <v>14</v>
      </c>
      <c r="E23" s="15">
        <v>12</v>
      </c>
      <c r="F23" s="15">
        <v>1</v>
      </c>
      <c r="G23" s="15">
        <v>1</v>
      </c>
      <c r="H23" s="15">
        <v>17</v>
      </c>
    </row>
    <row r="24" spans="1:8" ht="12.75">
      <c r="A24" s="14" t="s">
        <v>9</v>
      </c>
      <c r="B24" s="15">
        <v>76</v>
      </c>
      <c r="C24" s="15">
        <v>56</v>
      </c>
      <c r="D24" s="15">
        <v>20</v>
      </c>
      <c r="E24" s="15">
        <v>20</v>
      </c>
      <c r="F24" s="15" t="s">
        <v>214</v>
      </c>
      <c r="G24" s="15" t="s">
        <v>214</v>
      </c>
      <c r="H24" s="15" t="s">
        <v>214</v>
      </c>
    </row>
    <row r="25" spans="1:8" ht="12.75">
      <c r="A25" s="14" t="s">
        <v>10</v>
      </c>
      <c r="B25" s="15">
        <v>30</v>
      </c>
      <c r="C25" s="15" t="s">
        <v>214</v>
      </c>
      <c r="D25" s="15">
        <v>20</v>
      </c>
      <c r="E25" s="15" t="s">
        <v>214</v>
      </c>
      <c r="F25" s="15" t="s">
        <v>214</v>
      </c>
      <c r="G25" s="15">
        <v>20</v>
      </c>
      <c r="H25" s="15">
        <v>10</v>
      </c>
    </row>
    <row r="26" spans="1:8" ht="12.75">
      <c r="A26" s="14" t="s">
        <v>11</v>
      </c>
      <c r="B26" s="15" t="s">
        <v>214</v>
      </c>
      <c r="C26" s="15" t="s">
        <v>214</v>
      </c>
      <c r="D26" s="15" t="s">
        <v>214</v>
      </c>
      <c r="E26" s="15" t="s">
        <v>214</v>
      </c>
      <c r="F26" s="15" t="s">
        <v>214</v>
      </c>
      <c r="G26" s="15" t="s">
        <v>214</v>
      </c>
      <c r="H26" s="15" t="s">
        <v>214</v>
      </c>
    </row>
    <row r="27" spans="1:8" ht="12.75">
      <c r="A27" s="14" t="s">
        <v>12</v>
      </c>
      <c r="B27" s="15">
        <v>180</v>
      </c>
      <c r="C27" s="15" t="s">
        <v>214</v>
      </c>
      <c r="D27" s="15">
        <v>170</v>
      </c>
      <c r="E27" s="15" t="s">
        <v>214</v>
      </c>
      <c r="F27" s="15" t="s">
        <v>214</v>
      </c>
      <c r="G27" s="15">
        <v>170</v>
      </c>
      <c r="H27" s="15">
        <v>10</v>
      </c>
    </row>
    <row r="28" spans="1:8" ht="12.75">
      <c r="A28" s="14" t="s">
        <v>13</v>
      </c>
      <c r="B28" s="15">
        <v>424</v>
      </c>
      <c r="C28" s="15">
        <v>410</v>
      </c>
      <c r="D28" s="15">
        <v>14</v>
      </c>
      <c r="E28" s="15">
        <v>5</v>
      </c>
      <c r="F28" s="15">
        <v>9</v>
      </c>
      <c r="G28" s="15" t="s">
        <v>214</v>
      </c>
      <c r="H28" s="15" t="s">
        <v>214</v>
      </c>
    </row>
    <row r="29" spans="1:8" ht="12.75">
      <c r="A29" s="14" t="s">
        <v>14</v>
      </c>
      <c r="B29" s="15">
        <v>263</v>
      </c>
      <c r="C29" s="15">
        <v>263</v>
      </c>
      <c r="D29" s="15" t="s">
        <v>214</v>
      </c>
      <c r="E29" s="15" t="s">
        <v>214</v>
      </c>
      <c r="F29" s="15" t="s">
        <v>214</v>
      </c>
      <c r="G29" s="15" t="s">
        <v>214</v>
      </c>
      <c r="H29" s="15" t="s">
        <v>214</v>
      </c>
    </row>
    <row r="30" spans="1:8" ht="12.75">
      <c r="A30" s="14" t="s">
        <v>15</v>
      </c>
      <c r="B30" s="15">
        <v>91</v>
      </c>
      <c r="C30" s="15">
        <v>91</v>
      </c>
      <c r="D30" s="15" t="s">
        <v>214</v>
      </c>
      <c r="E30" s="15" t="s">
        <v>214</v>
      </c>
      <c r="F30" s="15" t="s">
        <v>214</v>
      </c>
      <c r="G30" s="15" t="s">
        <v>214</v>
      </c>
      <c r="H30" s="15" t="s">
        <v>214</v>
      </c>
    </row>
    <row r="31" spans="1:8" ht="12.75">
      <c r="A31" s="14" t="s">
        <v>16</v>
      </c>
      <c r="B31" s="15">
        <v>170</v>
      </c>
      <c r="C31" s="15" t="s">
        <v>214</v>
      </c>
      <c r="D31" s="15">
        <v>130</v>
      </c>
      <c r="E31" s="15">
        <v>70</v>
      </c>
      <c r="F31" s="15">
        <v>40</v>
      </c>
      <c r="G31" s="15">
        <v>20</v>
      </c>
      <c r="H31" s="15">
        <v>40</v>
      </c>
    </row>
    <row r="32" spans="1:8" ht="12.75">
      <c r="A32" s="14" t="s">
        <v>17</v>
      </c>
      <c r="B32" s="15" t="s">
        <v>214</v>
      </c>
      <c r="C32" s="15" t="s">
        <v>214</v>
      </c>
      <c r="D32" s="15" t="s">
        <v>214</v>
      </c>
      <c r="E32" s="15" t="s">
        <v>214</v>
      </c>
      <c r="F32" s="15" t="s">
        <v>214</v>
      </c>
      <c r="G32" s="15" t="s">
        <v>214</v>
      </c>
      <c r="H32" s="15" t="s">
        <v>214</v>
      </c>
    </row>
  </sheetData>
  <sheetProtection/>
  <mergeCells count="3">
    <mergeCell ref="D6:G6"/>
    <mergeCell ref="A1:H1"/>
    <mergeCell ref="G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H3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2" width="14.57421875" style="6" customWidth="1"/>
    <col min="3" max="3" width="17.7109375" style="5" bestFit="1" customWidth="1"/>
    <col min="4" max="4" width="12.28125" style="5" bestFit="1" customWidth="1"/>
    <col min="5" max="16384" width="11.421875" style="5" customWidth="1"/>
  </cols>
  <sheetData>
    <row r="1" spans="1:8" ht="18" customHeight="1">
      <c r="A1" s="162" t="s">
        <v>199</v>
      </c>
      <c r="B1" s="162"/>
      <c r="C1" s="162"/>
      <c r="D1" s="162"/>
      <c r="E1" s="42"/>
      <c r="F1" s="42"/>
      <c r="G1" s="42"/>
      <c r="H1" s="42"/>
    </row>
    <row r="2" spans="1:4" ht="18" customHeight="1">
      <c r="A2" s="40"/>
      <c r="B2" s="40"/>
      <c r="C2" s="40"/>
      <c r="D2" s="40"/>
    </row>
    <row r="3" spans="1:4" ht="18" customHeight="1">
      <c r="A3" s="40"/>
      <c r="B3" s="40"/>
      <c r="C3" s="40"/>
      <c r="D3" s="40"/>
    </row>
    <row r="4" spans="3:4" ht="12.75">
      <c r="C4" s="163" t="s">
        <v>103</v>
      </c>
      <c r="D4" s="163"/>
    </row>
    <row r="5" spans="2:4" ht="12.75">
      <c r="B5" s="6" t="s">
        <v>143</v>
      </c>
      <c r="C5" s="7"/>
      <c r="D5" s="7"/>
    </row>
    <row r="6" spans="1:4" ht="25.5">
      <c r="A6" s="14"/>
      <c r="B6" s="14"/>
      <c r="C6" s="24" t="s">
        <v>155</v>
      </c>
      <c r="D6" s="16" t="s">
        <v>31</v>
      </c>
    </row>
    <row r="7" spans="1:4" ht="12.75">
      <c r="A7" s="14" t="s">
        <v>3</v>
      </c>
      <c r="B7" s="15">
        <v>14776</v>
      </c>
      <c r="C7" s="15">
        <v>28</v>
      </c>
      <c r="D7" s="15">
        <v>14748</v>
      </c>
    </row>
    <row r="8" spans="1:4" ht="12.75">
      <c r="A8" s="12" t="s">
        <v>147</v>
      </c>
      <c r="B8" s="29">
        <v>39</v>
      </c>
      <c r="C8" s="15" t="s">
        <v>214</v>
      </c>
      <c r="D8" s="15">
        <v>39</v>
      </c>
    </row>
    <row r="9" spans="1:4" ht="12.75">
      <c r="A9" s="12" t="s">
        <v>123</v>
      </c>
      <c r="B9" s="29">
        <v>84</v>
      </c>
      <c r="C9" s="15">
        <v>9</v>
      </c>
      <c r="D9" s="15">
        <v>75</v>
      </c>
    </row>
    <row r="10" spans="1:4" ht="12.75">
      <c r="A10" s="12" t="s">
        <v>124</v>
      </c>
      <c r="B10" s="29">
        <v>34</v>
      </c>
      <c r="C10" s="15" t="s">
        <v>214</v>
      </c>
      <c r="D10" s="15">
        <v>34</v>
      </c>
    </row>
    <row r="11" spans="1:4" ht="12.75">
      <c r="A11" s="8" t="s">
        <v>125</v>
      </c>
      <c r="B11" s="11">
        <v>166</v>
      </c>
      <c r="C11" s="15" t="s">
        <v>214</v>
      </c>
      <c r="D11" s="15">
        <v>166</v>
      </c>
    </row>
    <row r="12" spans="1:4" ht="12.75">
      <c r="A12" s="8" t="s">
        <v>126</v>
      </c>
      <c r="B12" s="11">
        <v>145</v>
      </c>
      <c r="C12" s="15" t="s">
        <v>214</v>
      </c>
      <c r="D12" s="15">
        <v>145</v>
      </c>
    </row>
    <row r="13" spans="1:4" ht="12.75">
      <c r="A13" s="8" t="s">
        <v>127</v>
      </c>
      <c r="B13" s="11">
        <v>281</v>
      </c>
      <c r="C13" s="15" t="s">
        <v>214</v>
      </c>
      <c r="D13" s="15">
        <v>281</v>
      </c>
    </row>
    <row r="14" spans="1:4" ht="12.75">
      <c r="A14" s="8" t="s">
        <v>128</v>
      </c>
      <c r="B14" s="11">
        <v>913</v>
      </c>
      <c r="C14" s="15">
        <v>10</v>
      </c>
      <c r="D14" s="15">
        <v>903</v>
      </c>
    </row>
    <row r="15" spans="1:4" ht="12.75">
      <c r="A15" s="8" t="s">
        <v>129</v>
      </c>
      <c r="B15" s="11">
        <v>1138</v>
      </c>
      <c r="C15" s="15">
        <v>9</v>
      </c>
      <c r="D15" s="15">
        <v>1129</v>
      </c>
    </row>
    <row r="16" spans="1:4" ht="12.75">
      <c r="A16" s="8" t="s">
        <v>130</v>
      </c>
      <c r="B16" s="11">
        <v>4550</v>
      </c>
      <c r="C16" s="15" t="s">
        <v>214</v>
      </c>
      <c r="D16" s="15">
        <v>4550</v>
      </c>
    </row>
    <row r="17" spans="1:4" ht="12.75">
      <c r="A17" s="8" t="s">
        <v>131</v>
      </c>
      <c r="B17" s="11">
        <v>7426</v>
      </c>
      <c r="C17" s="15" t="s">
        <v>214</v>
      </c>
      <c r="D17" s="15">
        <v>7426</v>
      </c>
    </row>
    <row r="18" spans="1:4" ht="12.75">
      <c r="A18" s="14" t="s">
        <v>4</v>
      </c>
      <c r="B18" s="15">
        <v>12621</v>
      </c>
      <c r="C18" s="17">
        <v>28</v>
      </c>
      <c r="D18" s="17">
        <v>12593</v>
      </c>
    </row>
    <row r="19" spans="1:4" ht="12.75">
      <c r="A19" s="14" t="s">
        <v>5</v>
      </c>
      <c r="B19" s="15">
        <v>2155</v>
      </c>
      <c r="C19" s="17" t="s">
        <v>214</v>
      </c>
      <c r="D19" s="17">
        <v>2155</v>
      </c>
    </row>
    <row r="20" spans="1:4" ht="12.75">
      <c r="A20" s="14" t="s">
        <v>6</v>
      </c>
      <c r="B20" s="15">
        <v>3636</v>
      </c>
      <c r="C20" s="15">
        <v>19</v>
      </c>
      <c r="D20" s="15">
        <v>3617</v>
      </c>
    </row>
    <row r="21" spans="1:4" ht="12.75">
      <c r="A21" s="14" t="s">
        <v>7</v>
      </c>
      <c r="B21" s="15">
        <v>11140</v>
      </c>
      <c r="C21" s="15">
        <v>9</v>
      </c>
      <c r="D21" s="15">
        <v>11131</v>
      </c>
    </row>
    <row r="22" spans="1:4" ht="12.75">
      <c r="A22" s="14" t="s">
        <v>8</v>
      </c>
      <c r="B22" s="15" t="s">
        <v>214</v>
      </c>
      <c r="C22" s="15" t="s">
        <v>214</v>
      </c>
      <c r="D22" s="15" t="s">
        <v>214</v>
      </c>
    </row>
    <row r="23" spans="1:4" ht="12.75">
      <c r="A23" s="14" t="s">
        <v>9</v>
      </c>
      <c r="B23" s="15" t="s">
        <v>214</v>
      </c>
      <c r="C23" s="15" t="s">
        <v>214</v>
      </c>
      <c r="D23" s="15" t="s">
        <v>214</v>
      </c>
    </row>
    <row r="24" spans="1:4" ht="12.75">
      <c r="A24" s="14" t="s">
        <v>10</v>
      </c>
      <c r="B24" s="15">
        <v>1119</v>
      </c>
      <c r="C24" s="15">
        <v>10</v>
      </c>
      <c r="D24" s="15">
        <v>1109</v>
      </c>
    </row>
    <row r="25" spans="1:4" ht="12.75">
      <c r="A25" s="14" t="s">
        <v>11</v>
      </c>
      <c r="B25" s="15" t="s">
        <v>214</v>
      </c>
      <c r="C25" s="15" t="s">
        <v>214</v>
      </c>
      <c r="D25" s="15" t="s">
        <v>214</v>
      </c>
    </row>
    <row r="26" spans="1:4" ht="12.75">
      <c r="A26" s="14" t="s">
        <v>12</v>
      </c>
      <c r="B26" s="15">
        <v>2517</v>
      </c>
      <c r="C26" s="15">
        <v>9</v>
      </c>
      <c r="D26" s="15">
        <v>2508</v>
      </c>
    </row>
    <row r="27" spans="1:4" ht="12.75">
      <c r="A27" s="14" t="s">
        <v>13</v>
      </c>
      <c r="B27" s="15">
        <v>513</v>
      </c>
      <c r="C27" s="15" t="s">
        <v>214</v>
      </c>
      <c r="D27" s="15">
        <v>513</v>
      </c>
    </row>
    <row r="28" spans="1:4" ht="12.75">
      <c r="A28" s="14" t="s">
        <v>14</v>
      </c>
      <c r="B28" s="15">
        <v>797</v>
      </c>
      <c r="C28" s="15">
        <v>9</v>
      </c>
      <c r="D28" s="15">
        <v>788</v>
      </c>
    </row>
    <row r="29" spans="1:4" ht="12.75">
      <c r="A29" s="14" t="s">
        <v>15</v>
      </c>
      <c r="B29" s="15">
        <v>311</v>
      </c>
      <c r="C29" s="15" t="s">
        <v>214</v>
      </c>
      <c r="D29" s="15">
        <v>311</v>
      </c>
    </row>
    <row r="30" spans="1:4" ht="12.75">
      <c r="A30" s="14" t="s">
        <v>16</v>
      </c>
      <c r="B30" s="15">
        <v>4014</v>
      </c>
      <c r="C30" s="15" t="s">
        <v>214</v>
      </c>
      <c r="D30" s="15">
        <v>4014</v>
      </c>
    </row>
    <row r="31" spans="1:4" ht="12.75">
      <c r="A31" s="14" t="s">
        <v>17</v>
      </c>
      <c r="B31" s="15">
        <v>5505</v>
      </c>
      <c r="C31" s="15" t="s">
        <v>214</v>
      </c>
      <c r="D31" s="15">
        <v>5505</v>
      </c>
    </row>
  </sheetData>
  <sheetProtection/>
  <mergeCells count="2">
    <mergeCell ref="A1:D1"/>
    <mergeCell ref="C4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I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6" customWidth="1"/>
    <col min="2" max="2" width="7.8515625" style="5" bestFit="1" customWidth="1"/>
    <col min="3" max="3" width="6.28125" style="5" bestFit="1" customWidth="1"/>
    <col min="4" max="4" width="14.57421875" style="5" bestFit="1" customWidth="1"/>
    <col min="5" max="5" width="6.7109375" style="5" bestFit="1" customWidth="1"/>
    <col min="6" max="6" width="6.421875" style="5" bestFit="1" customWidth="1"/>
    <col min="7" max="7" width="9.00390625" style="5" bestFit="1" customWidth="1"/>
    <col min="8" max="8" width="10.421875" style="1" bestFit="1" customWidth="1"/>
    <col min="9" max="9" width="6.8515625" style="5" bestFit="1" customWidth="1"/>
    <col min="10" max="16384" width="11.421875" style="5" customWidth="1"/>
  </cols>
  <sheetData>
    <row r="1" spans="1:9" ht="18" customHeight="1">
      <c r="A1" s="162" t="s">
        <v>201</v>
      </c>
      <c r="B1" s="162"/>
      <c r="C1" s="162"/>
      <c r="D1" s="162"/>
      <c r="E1" s="162"/>
      <c r="F1" s="162"/>
      <c r="G1" s="162"/>
      <c r="H1" s="162"/>
      <c r="I1" s="174"/>
    </row>
    <row r="2" spans="1:9" ht="18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ht="18" customHeight="1">
      <c r="A3" s="40"/>
      <c r="B3" s="40"/>
      <c r="C3" s="40"/>
      <c r="D3" s="40"/>
      <c r="E3" s="40"/>
      <c r="F3" s="40"/>
      <c r="G3" s="40"/>
      <c r="H3" s="40"/>
      <c r="I3" s="40"/>
    </row>
    <row r="4" spans="8:9" ht="12.75">
      <c r="H4" s="163" t="s">
        <v>104</v>
      </c>
      <c r="I4" s="163"/>
    </row>
    <row r="5" spans="1:9" ht="25.5">
      <c r="A5" s="14"/>
      <c r="B5" s="16" t="s">
        <v>70</v>
      </c>
      <c r="C5" s="16" t="s">
        <v>71</v>
      </c>
      <c r="D5" s="24" t="s">
        <v>158</v>
      </c>
      <c r="E5" s="16" t="s">
        <v>72</v>
      </c>
      <c r="F5" s="16" t="s">
        <v>73</v>
      </c>
      <c r="G5" s="16" t="s">
        <v>74</v>
      </c>
      <c r="H5" s="2" t="s">
        <v>75</v>
      </c>
      <c r="I5" s="24" t="s">
        <v>121</v>
      </c>
    </row>
    <row r="6" spans="1:9" ht="12.75">
      <c r="A6" s="14" t="s">
        <v>3</v>
      </c>
      <c r="B6" s="15">
        <v>5812</v>
      </c>
      <c r="C6" s="15">
        <v>155</v>
      </c>
      <c r="D6" s="15">
        <v>101</v>
      </c>
      <c r="E6" s="15">
        <v>3633</v>
      </c>
      <c r="F6" s="15">
        <v>196</v>
      </c>
      <c r="G6" s="15">
        <v>1789</v>
      </c>
      <c r="H6" s="3">
        <v>11262</v>
      </c>
      <c r="I6" s="15">
        <v>194</v>
      </c>
    </row>
    <row r="7" spans="1:9" ht="12.75">
      <c r="A7" s="12" t="s">
        <v>147</v>
      </c>
      <c r="B7" s="15">
        <v>10</v>
      </c>
      <c r="C7" s="15" t="s">
        <v>214</v>
      </c>
      <c r="D7" s="15" t="s">
        <v>214</v>
      </c>
      <c r="E7" s="15">
        <v>25</v>
      </c>
      <c r="F7" s="15" t="s">
        <v>214</v>
      </c>
      <c r="G7" s="15" t="s">
        <v>214</v>
      </c>
      <c r="H7" s="3" t="s">
        <v>214</v>
      </c>
      <c r="I7" s="15" t="s">
        <v>214</v>
      </c>
    </row>
    <row r="8" spans="1:9" ht="12.75">
      <c r="A8" s="12" t="s">
        <v>123</v>
      </c>
      <c r="B8" s="15">
        <v>57</v>
      </c>
      <c r="C8" s="15" t="s">
        <v>214</v>
      </c>
      <c r="D8" s="15" t="s">
        <v>214</v>
      </c>
      <c r="E8" s="15">
        <v>114</v>
      </c>
      <c r="F8" s="15">
        <v>35</v>
      </c>
      <c r="G8" s="15">
        <v>1258</v>
      </c>
      <c r="H8" s="3" t="s">
        <v>214</v>
      </c>
      <c r="I8" s="15" t="s">
        <v>214</v>
      </c>
    </row>
    <row r="9" spans="1:9" ht="12.75">
      <c r="A9" s="12" t="s">
        <v>124</v>
      </c>
      <c r="B9" s="15">
        <v>63</v>
      </c>
      <c r="C9" s="15">
        <v>1</v>
      </c>
      <c r="D9" s="15">
        <v>4</v>
      </c>
      <c r="E9" s="15">
        <v>675</v>
      </c>
      <c r="F9" s="15">
        <v>90</v>
      </c>
      <c r="G9" s="15" t="s">
        <v>214</v>
      </c>
      <c r="H9" s="3">
        <v>71</v>
      </c>
      <c r="I9" s="15">
        <v>55</v>
      </c>
    </row>
    <row r="10" spans="1:9" ht="12.75">
      <c r="A10" s="8" t="s">
        <v>125</v>
      </c>
      <c r="B10" s="15">
        <v>56</v>
      </c>
      <c r="C10" s="15">
        <v>2</v>
      </c>
      <c r="D10" s="15">
        <v>6</v>
      </c>
      <c r="E10" s="15">
        <v>49</v>
      </c>
      <c r="F10" s="15">
        <v>1</v>
      </c>
      <c r="G10" s="15" t="s">
        <v>214</v>
      </c>
      <c r="H10" s="3">
        <v>175</v>
      </c>
      <c r="I10" s="15">
        <v>18</v>
      </c>
    </row>
    <row r="11" spans="1:9" ht="12.75">
      <c r="A11" s="8" t="s">
        <v>126</v>
      </c>
      <c r="B11" s="15">
        <v>160</v>
      </c>
      <c r="C11" s="15">
        <v>64</v>
      </c>
      <c r="D11" s="15">
        <v>9</v>
      </c>
      <c r="E11" s="15">
        <v>140</v>
      </c>
      <c r="F11" s="15" t="s">
        <v>214</v>
      </c>
      <c r="G11" s="15" t="s">
        <v>214</v>
      </c>
      <c r="H11" s="3">
        <v>104</v>
      </c>
      <c r="I11" s="15">
        <v>11</v>
      </c>
    </row>
    <row r="12" spans="1:9" ht="12.75">
      <c r="A12" s="8" t="s">
        <v>127</v>
      </c>
      <c r="B12" s="15">
        <v>384</v>
      </c>
      <c r="C12" s="15">
        <v>7</v>
      </c>
      <c r="D12" s="15">
        <v>11</v>
      </c>
      <c r="E12" s="15">
        <v>1157</v>
      </c>
      <c r="F12" s="15">
        <v>41</v>
      </c>
      <c r="G12" s="15">
        <v>418</v>
      </c>
      <c r="H12" s="3">
        <v>679</v>
      </c>
      <c r="I12" s="15">
        <v>44</v>
      </c>
    </row>
    <row r="13" spans="1:9" ht="12.75">
      <c r="A13" s="8" t="s">
        <v>128</v>
      </c>
      <c r="B13" s="15">
        <v>1537</v>
      </c>
      <c r="C13" s="15">
        <v>25</v>
      </c>
      <c r="D13" s="15">
        <v>39</v>
      </c>
      <c r="E13" s="15">
        <v>172</v>
      </c>
      <c r="F13" s="15">
        <v>27</v>
      </c>
      <c r="G13" s="15" t="s">
        <v>214</v>
      </c>
      <c r="H13" s="3">
        <v>5094</v>
      </c>
      <c r="I13" s="15">
        <v>24</v>
      </c>
    </row>
    <row r="14" spans="1:9" ht="12.75">
      <c r="A14" s="8" t="s">
        <v>129</v>
      </c>
      <c r="B14" s="15">
        <v>1125</v>
      </c>
      <c r="C14" s="15">
        <v>32</v>
      </c>
      <c r="D14" s="15">
        <v>6</v>
      </c>
      <c r="E14" s="15">
        <v>16</v>
      </c>
      <c r="F14" s="15">
        <v>2</v>
      </c>
      <c r="G14" s="15">
        <v>2</v>
      </c>
      <c r="H14" s="3">
        <v>925</v>
      </c>
      <c r="I14" s="15">
        <v>16</v>
      </c>
    </row>
    <row r="15" spans="1:9" ht="12.75">
      <c r="A15" s="8" t="s">
        <v>130</v>
      </c>
      <c r="B15" s="15">
        <v>1448</v>
      </c>
      <c r="C15" s="15">
        <v>16</v>
      </c>
      <c r="D15" s="15">
        <v>13</v>
      </c>
      <c r="E15" s="15">
        <v>1285</v>
      </c>
      <c r="F15" s="15" t="s">
        <v>214</v>
      </c>
      <c r="G15" s="15">
        <v>4</v>
      </c>
      <c r="H15" s="3">
        <v>4074</v>
      </c>
      <c r="I15" s="15">
        <v>10</v>
      </c>
    </row>
    <row r="16" spans="1:9" ht="12.75">
      <c r="A16" s="8" t="s">
        <v>131</v>
      </c>
      <c r="B16" s="15">
        <v>972</v>
      </c>
      <c r="C16" s="15">
        <v>8</v>
      </c>
      <c r="D16" s="15">
        <v>13</v>
      </c>
      <c r="E16" s="15" t="s">
        <v>214</v>
      </c>
      <c r="F16" s="15" t="s">
        <v>214</v>
      </c>
      <c r="G16" s="15">
        <v>107</v>
      </c>
      <c r="H16" s="3">
        <v>140</v>
      </c>
      <c r="I16" s="15">
        <v>16</v>
      </c>
    </row>
    <row r="17" spans="1:9" ht="12.75">
      <c r="A17" s="14" t="s">
        <v>4</v>
      </c>
      <c r="B17" s="17">
        <v>5173</v>
      </c>
      <c r="C17" s="17">
        <v>151</v>
      </c>
      <c r="D17" s="17">
        <v>58</v>
      </c>
      <c r="E17" s="17">
        <v>3211</v>
      </c>
      <c r="F17" s="17">
        <v>155</v>
      </c>
      <c r="G17" s="17">
        <v>1787</v>
      </c>
      <c r="H17" s="4">
        <v>11017</v>
      </c>
      <c r="I17" s="17">
        <v>142</v>
      </c>
    </row>
    <row r="18" spans="1:9" ht="12.75">
      <c r="A18" s="14" t="s">
        <v>5</v>
      </c>
      <c r="B18" s="17">
        <v>639</v>
      </c>
      <c r="C18" s="17">
        <v>4</v>
      </c>
      <c r="D18" s="17">
        <v>43</v>
      </c>
      <c r="E18" s="17">
        <v>422</v>
      </c>
      <c r="F18" s="17">
        <v>41</v>
      </c>
      <c r="G18" s="17">
        <v>2</v>
      </c>
      <c r="H18" s="4">
        <v>245</v>
      </c>
      <c r="I18" s="17">
        <v>52</v>
      </c>
    </row>
    <row r="19" spans="1:9" ht="12.75">
      <c r="A19" s="14" t="s">
        <v>6</v>
      </c>
      <c r="B19" s="15">
        <v>3263</v>
      </c>
      <c r="C19" s="15">
        <v>126</v>
      </c>
      <c r="D19" s="15">
        <v>93</v>
      </c>
      <c r="E19" s="15">
        <v>2828</v>
      </c>
      <c r="F19" s="15">
        <v>188</v>
      </c>
      <c r="G19" s="15">
        <v>1785</v>
      </c>
      <c r="H19" s="3">
        <v>7145</v>
      </c>
      <c r="I19" s="15">
        <v>171</v>
      </c>
    </row>
    <row r="20" spans="1:9" ht="12.75">
      <c r="A20" s="14" t="s">
        <v>7</v>
      </c>
      <c r="B20" s="15">
        <v>2549</v>
      </c>
      <c r="C20" s="15">
        <v>29</v>
      </c>
      <c r="D20" s="15">
        <v>8</v>
      </c>
      <c r="E20" s="15">
        <v>805</v>
      </c>
      <c r="F20" s="15">
        <v>8</v>
      </c>
      <c r="G20" s="15">
        <v>4</v>
      </c>
      <c r="H20" s="3">
        <v>4117</v>
      </c>
      <c r="I20" s="15">
        <v>23</v>
      </c>
    </row>
    <row r="22" spans="1:9" ht="12.75">
      <c r="A22" s="165" t="s">
        <v>116</v>
      </c>
      <c r="B22" s="165"/>
      <c r="C22" s="165"/>
      <c r="D22" s="165"/>
      <c r="E22" s="165"/>
      <c r="F22" s="165"/>
      <c r="G22" s="165"/>
      <c r="H22" s="165"/>
      <c r="I22" s="165"/>
    </row>
    <row r="23" spans="1:9" ht="12.75">
      <c r="A23" s="171" t="s">
        <v>227</v>
      </c>
      <c r="B23" s="171"/>
      <c r="C23" s="171"/>
      <c r="D23" s="171"/>
      <c r="E23" s="171"/>
      <c r="F23" s="171"/>
      <c r="G23" s="171"/>
      <c r="H23" s="171"/>
      <c r="I23" s="171"/>
    </row>
    <row r="24" spans="1:9" ht="12.75">
      <c r="A24" s="171" t="s">
        <v>226</v>
      </c>
      <c r="B24" s="171"/>
      <c r="C24" s="171"/>
      <c r="D24" s="171"/>
      <c r="E24" s="171"/>
      <c r="F24" s="171"/>
      <c r="G24" s="171"/>
      <c r="H24" s="171"/>
      <c r="I24" s="171"/>
    </row>
    <row r="25" spans="1:9" ht="12.75">
      <c r="A25" s="171" t="s">
        <v>200</v>
      </c>
      <c r="B25" s="171"/>
      <c r="C25" s="171"/>
      <c r="D25" s="171"/>
      <c r="E25" s="171"/>
      <c r="F25" s="171"/>
      <c r="G25" s="171"/>
      <c r="H25" s="171"/>
      <c r="I25" s="171"/>
    </row>
  </sheetData>
  <sheetProtection/>
  <mergeCells count="6">
    <mergeCell ref="A1:I1"/>
    <mergeCell ref="A22:I22"/>
    <mergeCell ref="A23:I23"/>
    <mergeCell ref="H4:I4"/>
    <mergeCell ref="A25:I25"/>
    <mergeCell ref="A24:I2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J2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6" customWidth="1"/>
    <col min="2" max="2" width="7.57421875" style="6" bestFit="1" customWidth="1"/>
    <col min="3" max="3" width="7.8515625" style="5" bestFit="1" customWidth="1"/>
    <col min="4" max="4" width="6.28125" style="5" bestFit="1" customWidth="1"/>
    <col min="5" max="5" width="14.57421875" style="5" bestFit="1" customWidth="1"/>
    <col min="6" max="6" width="6.7109375" style="5" bestFit="1" customWidth="1"/>
    <col min="7" max="7" width="6.421875" style="5" bestFit="1" customWidth="1"/>
    <col min="8" max="8" width="9.00390625" style="5" bestFit="1" customWidth="1"/>
    <col min="9" max="9" width="10.421875" style="1" bestFit="1" customWidth="1"/>
    <col min="10" max="10" width="6.8515625" style="5" bestFit="1" customWidth="1"/>
    <col min="11" max="16384" width="11.421875" style="5" customWidth="1"/>
  </cols>
  <sheetData>
    <row r="1" spans="1:10" ht="18" customHeight="1">
      <c r="A1" s="162" t="s">
        <v>202</v>
      </c>
      <c r="B1" s="162"/>
      <c r="C1" s="162"/>
      <c r="D1" s="162"/>
      <c r="E1" s="162"/>
      <c r="F1" s="162"/>
      <c r="G1" s="162"/>
      <c r="H1" s="162"/>
      <c r="I1" s="174"/>
      <c r="J1" s="174"/>
    </row>
    <row r="2" spans="1:10" ht="18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9:10" ht="12.75">
      <c r="I4" s="163" t="s">
        <v>105</v>
      </c>
      <c r="J4" s="163"/>
    </row>
    <row r="5" spans="1:10" ht="25.5">
      <c r="A5" s="14"/>
      <c r="B5" s="14" t="s">
        <v>122</v>
      </c>
      <c r="C5" s="16" t="s">
        <v>70</v>
      </c>
      <c r="D5" s="16" t="s">
        <v>71</v>
      </c>
      <c r="E5" s="24" t="s">
        <v>158</v>
      </c>
      <c r="F5" s="16" t="s">
        <v>72</v>
      </c>
      <c r="G5" s="16" t="s">
        <v>73</v>
      </c>
      <c r="H5" s="16" t="s">
        <v>74</v>
      </c>
      <c r="I5" s="2" t="s">
        <v>75</v>
      </c>
      <c r="J5" s="24" t="s">
        <v>121</v>
      </c>
    </row>
    <row r="6" spans="1:10" ht="12.75">
      <c r="A6" s="14" t="s">
        <v>3</v>
      </c>
      <c r="B6" s="15">
        <v>91</v>
      </c>
      <c r="C6" s="15">
        <v>77</v>
      </c>
      <c r="D6" s="15">
        <v>23</v>
      </c>
      <c r="E6" s="15">
        <v>23</v>
      </c>
      <c r="F6" s="15">
        <v>21</v>
      </c>
      <c r="G6" s="15">
        <v>10</v>
      </c>
      <c r="H6" s="15">
        <v>6</v>
      </c>
      <c r="I6" s="3">
        <v>31</v>
      </c>
      <c r="J6" s="15">
        <v>22</v>
      </c>
    </row>
    <row r="7" spans="1:10" ht="12.75">
      <c r="A7" s="12" t="s">
        <v>147</v>
      </c>
      <c r="B7" s="25">
        <v>1</v>
      </c>
      <c r="C7" s="15">
        <v>1</v>
      </c>
      <c r="D7" s="15" t="s">
        <v>214</v>
      </c>
      <c r="E7" s="15" t="s">
        <v>214</v>
      </c>
      <c r="F7" s="15">
        <v>1</v>
      </c>
      <c r="G7" s="15" t="s">
        <v>214</v>
      </c>
      <c r="H7" s="15" t="s">
        <v>214</v>
      </c>
      <c r="I7" s="3" t="s">
        <v>214</v>
      </c>
      <c r="J7" s="15" t="s">
        <v>214</v>
      </c>
    </row>
    <row r="8" spans="1:10" ht="12.75">
      <c r="A8" s="12" t="s">
        <v>123</v>
      </c>
      <c r="B8" s="25">
        <v>6</v>
      </c>
      <c r="C8" s="15">
        <v>4</v>
      </c>
      <c r="D8" s="15" t="s">
        <v>214</v>
      </c>
      <c r="E8" s="15" t="s">
        <v>214</v>
      </c>
      <c r="F8" s="15">
        <v>2</v>
      </c>
      <c r="G8" s="15">
        <v>1</v>
      </c>
      <c r="H8" s="15">
        <v>1</v>
      </c>
      <c r="I8" s="3" t="s">
        <v>214</v>
      </c>
      <c r="J8" s="15" t="s">
        <v>214</v>
      </c>
    </row>
    <row r="9" spans="1:10" ht="12.75">
      <c r="A9" s="12" t="s">
        <v>124</v>
      </c>
      <c r="B9" s="25">
        <v>8</v>
      </c>
      <c r="C9" s="15">
        <v>3</v>
      </c>
      <c r="D9" s="15">
        <v>1</v>
      </c>
      <c r="E9" s="15">
        <v>2</v>
      </c>
      <c r="F9" s="15">
        <v>5</v>
      </c>
      <c r="G9" s="15">
        <v>2</v>
      </c>
      <c r="H9" s="15" t="s">
        <v>214</v>
      </c>
      <c r="I9" s="3">
        <v>2</v>
      </c>
      <c r="J9" s="15">
        <v>2</v>
      </c>
    </row>
    <row r="10" spans="1:10" ht="12.75">
      <c r="A10" s="8" t="s">
        <v>125</v>
      </c>
      <c r="B10" s="15">
        <v>3</v>
      </c>
      <c r="C10" s="15">
        <v>3</v>
      </c>
      <c r="D10" s="15">
        <v>1</v>
      </c>
      <c r="E10" s="15">
        <v>1</v>
      </c>
      <c r="F10" s="15">
        <v>2</v>
      </c>
      <c r="G10" s="15">
        <v>1</v>
      </c>
      <c r="H10" s="15" t="s">
        <v>214</v>
      </c>
      <c r="I10" s="3">
        <v>2</v>
      </c>
      <c r="J10" s="15">
        <v>2</v>
      </c>
    </row>
    <row r="11" spans="1:10" ht="12.75">
      <c r="A11" s="8" t="s">
        <v>126</v>
      </c>
      <c r="B11" s="15">
        <v>6</v>
      </c>
      <c r="C11" s="15">
        <v>5</v>
      </c>
      <c r="D11" s="15">
        <v>3</v>
      </c>
      <c r="E11" s="15">
        <v>2</v>
      </c>
      <c r="F11" s="15">
        <v>2</v>
      </c>
      <c r="G11" s="15" t="s">
        <v>214</v>
      </c>
      <c r="H11" s="15" t="s">
        <v>214</v>
      </c>
      <c r="I11" s="3">
        <v>2</v>
      </c>
      <c r="J11" s="15">
        <v>1</v>
      </c>
    </row>
    <row r="12" spans="1:10" ht="12.75">
      <c r="A12" s="8" t="s">
        <v>127</v>
      </c>
      <c r="B12" s="15">
        <v>12</v>
      </c>
      <c r="C12" s="15">
        <v>9</v>
      </c>
      <c r="D12" s="15">
        <v>2</v>
      </c>
      <c r="E12" s="15">
        <v>3</v>
      </c>
      <c r="F12" s="15">
        <v>4</v>
      </c>
      <c r="G12" s="15">
        <v>3</v>
      </c>
      <c r="H12" s="15">
        <v>1</v>
      </c>
      <c r="I12" s="3">
        <v>4</v>
      </c>
      <c r="J12" s="15">
        <v>4</v>
      </c>
    </row>
    <row r="13" spans="1:10" ht="12.75">
      <c r="A13" s="8" t="s">
        <v>128</v>
      </c>
      <c r="B13" s="15">
        <v>19</v>
      </c>
      <c r="C13" s="15">
        <v>17</v>
      </c>
      <c r="D13" s="15">
        <v>5</v>
      </c>
      <c r="E13" s="15">
        <v>5</v>
      </c>
      <c r="F13" s="15">
        <v>1</v>
      </c>
      <c r="G13" s="15">
        <v>2</v>
      </c>
      <c r="H13" s="15" t="s">
        <v>214</v>
      </c>
      <c r="I13" s="3">
        <v>6</v>
      </c>
      <c r="J13" s="15">
        <v>5</v>
      </c>
    </row>
    <row r="14" spans="1:10" ht="12.75">
      <c r="A14" s="8" t="s">
        <v>129</v>
      </c>
      <c r="B14" s="15">
        <v>16</v>
      </c>
      <c r="C14" s="15">
        <v>15</v>
      </c>
      <c r="D14" s="15">
        <v>4</v>
      </c>
      <c r="E14" s="15">
        <v>4</v>
      </c>
      <c r="F14" s="15">
        <v>1</v>
      </c>
      <c r="G14" s="15">
        <v>1</v>
      </c>
      <c r="H14" s="15">
        <v>1</v>
      </c>
      <c r="I14" s="3">
        <v>6</v>
      </c>
      <c r="J14" s="15">
        <v>3</v>
      </c>
    </row>
    <row r="15" spans="1:10" ht="12.75">
      <c r="A15" s="8" t="s">
        <v>130</v>
      </c>
      <c r="B15" s="15">
        <v>13</v>
      </c>
      <c r="C15" s="15">
        <v>13</v>
      </c>
      <c r="D15" s="15">
        <v>4</v>
      </c>
      <c r="E15" s="15">
        <v>3</v>
      </c>
      <c r="F15" s="15">
        <v>3</v>
      </c>
      <c r="G15" s="15" t="s">
        <v>214</v>
      </c>
      <c r="H15" s="15">
        <v>2</v>
      </c>
      <c r="I15" s="3">
        <v>5</v>
      </c>
      <c r="J15" s="15">
        <v>2</v>
      </c>
    </row>
    <row r="16" spans="1:10" ht="12.75">
      <c r="A16" s="8" t="s">
        <v>131</v>
      </c>
      <c r="B16" s="15">
        <v>7</v>
      </c>
      <c r="C16" s="15">
        <v>7</v>
      </c>
      <c r="D16" s="15">
        <v>3</v>
      </c>
      <c r="E16" s="15">
        <v>3</v>
      </c>
      <c r="F16" s="15" t="s">
        <v>214</v>
      </c>
      <c r="G16" s="15" t="s">
        <v>214</v>
      </c>
      <c r="H16" s="15">
        <v>1</v>
      </c>
      <c r="I16" s="3">
        <v>4</v>
      </c>
      <c r="J16" s="15">
        <v>3</v>
      </c>
    </row>
    <row r="17" spans="1:10" ht="12.75">
      <c r="A17" s="14" t="s">
        <v>4</v>
      </c>
      <c r="B17" s="15">
        <v>71</v>
      </c>
      <c r="C17" s="17">
        <v>60</v>
      </c>
      <c r="D17" s="17">
        <v>21</v>
      </c>
      <c r="E17" s="17">
        <v>19</v>
      </c>
      <c r="F17" s="17">
        <v>14</v>
      </c>
      <c r="G17" s="17">
        <v>7</v>
      </c>
      <c r="H17" s="17">
        <v>5</v>
      </c>
      <c r="I17" s="4">
        <v>26</v>
      </c>
      <c r="J17" s="17">
        <v>16</v>
      </c>
    </row>
    <row r="18" spans="1:10" ht="12.75">
      <c r="A18" s="14" t="s">
        <v>5</v>
      </c>
      <c r="B18" s="15">
        <v>20</v>
      </c>
      <c r="C18" s="17">
        <v>17</v>
      </c>
      <c r="D18" s="17">
        <v>2</v>
      </c>
      <c r="E18" s="17">
        <v>4</v>
      </c>
      <c r="F18" s="17">
        <v>7</v>
      </c>
      <c r="G18" s="17">
        <v>3</v>
      </c>
      <c r="H18" s="17">
        <v>1</v>
      </c>
      <c r="I18" s="4">
        <v>5</v>
      </c>
      <c r="J18" s="17">
        <v>6</v>
      </c>
    </row>
    <row r="19" spans="1:10" ht="12.75">
      <c r="A19" s="14" t="s">
        <v>6</v>
      </c>
      <c r="B19" s="15">
        <v>59</v>
      </c>
      <c r="C19" s="15">
        <v>48</v>
      </c>
      <c r="D19" s="15">
        <v>16</v>
      </c>
      <c r="E19" s="15">
        <v>18</v>
      </c>
      <c r="F19" s="15">
        <v>15</v>
      </c>
      <c r="G19" s="15">
        <v>8</v>
      </c>
      <c r="H19" s="15">
        <v>4</v>
      </c>
      <c r="I19" s="3">
        <v>22</v>
      </c>
      <c r="J19" s="15">
        <v>17</v>
      </c>
    </row>
    <row r="20" spans="1:10" ht="12.75">
      <c r="A20" s="14" t="s">
        <v>7</v>
      </c>
      <c r="B20" s="15">
        <v>32</v>
      </c>
      <c r="C20" s="15">
        <v>29</v>
      </c>
      <c r="D20" s="15">
        <v>7</v>
      </c>
      <c r="E20" s="15">
        <v>5</v>
      </c>
      <c r="F20" s="15">
        <v>6</v>
      </c>
      <c r="G20" s="15">
        <v>2</v>
      </c>
      <c r="H20" s="15">
        <v>2</v>
      </c>
      <c r="I20" s="3">
        <v>9</v>
      </c>
      <c r="J20" s="15">
        <v>5</v>
      </c>
    </row>
    <row r="22" spans="1:10" ht="12.75">
      <c r="A22" s="165" t="s">
        <v>116</v>
      </c>
      <c r="B22" s="165"/>
      <c r="C22" s="165"/>
      <c r="D22" s="165"/>
      <c r="E22" s="165"/>
      <c r="F22" s="165"/>
      <c r="G22" s="165"/>
      <c r="H22" s="165"/>
      <c r="I22" s="165"/>
      <c r="J22" s="165"/>
    </row>
    <row r="23" spans="1:10" ht="12.75">
      <c r="A23" s="171" t="s">
        <v>200</v>
      </c>
      <c r="B23" s="171"/>
      <c r="C23" s="171"/>
      <c r="D23" s="171"/>
      <c r="E23" s="171"/>
      <c r="F23" s="171"/>
      <c r="G23" s="171"/>
      <c r="H23" s="171"/>
      <c r="I23" s="171"/>
      <c r="J23" s="171"/>
    </row>
  </sheetData>
  <sheetProtection/>
  <mergeCells count="4">
    <mergeCell ref="A1:J1"/>
    <mergeCell ref="A22:J22"/>
    <mergeCell ref="A23:J23"/>
    <mergeCell ref="I4:J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9966"/>
  </sheetPr>
  <dimension ref="A1:H3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8515625" style="6" customWidth="1"/>
    <col min="2" max="2" width="5.00390625" style="5" bestFit="1" customWidth="1"/>
    <col min="3" max="8" width="10.7109375" style="5" customWidth="1"/>
    <col min="9" max="16384" width="11.421875" style="5" customWidth="1"/>
  </cols>
  <sheetData>
    <row r="1" spans="1:8" ht="18" customHeight="1">
      <c r="A1" s="162" t="s">
        <v>183</v>
      </c>
      <c r="B1" s="162"/>
      <c r="C1" s="162"/>
      <c r="D1" s="162"/>
      <c r="E1" s="162"/>
      <c r="F1" s="162"/>
      <c r="G1" s="162"/>
      <c r="H1" s="162"/>
    </row>
    <row r="2" spans="1:8" ht="18" customHeight="1">
      <c r="A2" s="40"/>
      <c r="B2" s="40"/>
      <c r="C2" s="40"/>
      <c r="D2" s="40"/>
      <c r="E2" s="40"/>
      <c r="F2" s="40"/>
      <c r="G2" s="40"/>
      <c r="H2" s="40"/>
    </row>
    <row r="3" spans="1:8" ht="18" customHeight="1">
      <c r="A3" s="40"/>
      <c r="B3" s="40"/>
      <c r="C3" s="40"/>
      <c r="D3" s="40"/>
      <c r="E3" s="40"/>
      <c r="F3" s="40"/>
      <c r="G3" s="40"/>
      <c r="H3" s="40"/>
    </row>
    <row r="4" spans="7:8" ht="12.75">
      <c r="G4" s="163" t="s">
        <v>88</v>
      </c>
      <c r="H4" s="163"/>
    </row>
    <row r="5" spans="1:8" s="32" customFormat="1" ht="12.75">
      <c r="A5" s="30"/>
      <c r="B5" s="31" t="s">
        <v>0</v>
      </c>
      <c r="C5" s="164" t="s">
        <v>1</v>
      </c>
      <c r="D5" s="164"/>
      <c r="E5" s="164"/>
      <c r="F5" s="164"/>
      <c r="G5" s="164"/>
      <c r="H5" s="164"/>
    </row>
    <row r="6" spans="1:8" ht="12.75">
      <c r="A6" s="8"/>
      <c r="B6" s="10"/>
      <c r="C6" s="9" t="s">
        <v>176</v>
      </c>
      <c r="D6" s="9" t="s">
        <v>177</v>
      </c>
      <c r="E6" s="9" t="s">
        <v>178</v>
      </c>
      <c r="F6" s="10" t="s">
        <v>179</v>
      </c>
      <c r="G6" s="10" t="s">
        <v>180</v>
      </c>
      <c r="H6" s="10" t="s">
        <v>2</v>
      </c>
    </row>
    <row r="7" spans="1:8" ht="12.75">
      <c r="A7" s="8" t="s">
        <v>3</v>
      </c>
      <c r="B7" s="11">
        <v>102</v>
      </c>
      <c r="C7" s="11">
        <v>4</v>
      </c>
      <c r="D7" s="11">
        <v>8</v>
      </c>
      <c r="E7" s="11">
        <v>13</v>
      </c>
      <c r="F7" s="11">
        <v>21</v>
      </c>
      <c r="G7" s="11">
        <v>36</v>
      </c>
      <c r="H7" s="5">
        <v>20</v>
      </c>
    </row>
    <row r="8" spans="1:8" ht="12.75">
      <c r="A8" s="37" t="s">
        <v>147</v>
      </c>
      <c r="B8" s="38">
        <v>4</v>
      </c>
      <c r="C8" s="38">
        <v>4</v>
      </c>
      <c r="D8" s="38" t="s">
        <v>214</v>
      </c>
      <c r="E8" s="38" t="s">
        <v>214</v>
      </c>
      <c r="F8" s="38" t="s">
        <v>214</v>
      </c>
      <c r="G8" s="38" t="s">
        <v>214</v>
      </c>
      <c r="H8" s="38" t="s">
        <v>214</v>
      </c>
    </row>
    <row r="9" spans="1:8" ht="12.75">
      <c r="A9" s="12" t="s">
        <v>123</v>
      </c>
      <c r="B9" s="11">
        <v>8</v>
      </c>
      <c r="C9" s="11" t="s">
        <v>214</v>
      </c>
      <c r="D9" s="11">
        <v>8</v>
      </c>
      <c r="E9" s="11" t="s">
        <v>214</v>
      </c>
      <c r="F9" s="11" t="s">
        <v>214</v>
      </c>
      <c r="G9" s="11" t="s">
        <v>214</v>
      </c>
      <c r="H9" s="11" t="s">
        <v>214</v>
      </c>
    </row>
    <row r="10" spans="1:8" ht="12.75">
      <c r="A10" s="12" t="s">
        <v>124</v>
      </c>
      <c r="B10" s="11">
        <v>8</v>
      </c>
      <c r="C10" s="11" t="s">
        <v>214</v>
      </c>
      <c r="D10" s="11" t="s">
        <v>214</v>
      </c>
      <c r="E10" s="11">
        <v>8</v>
      </c>
      <c r="F10" s="11" t="s">
        <v>214</v>
      </c>
      <c r="G10" s="11" t="s">
        <v>214</v>
      </c>
      <c r="H10" s="11" t="s">
        <v>214</v>
      </c>
    </row>
    <row r="11" spans="1:8" ht="12.75">
      <c r="A11" s="8" t="s">
        <v>125</v>
      </c>
      <c r="B11" s="11">
        <v>5</v>
      </c>
      <c r="C11" s="11" t="s">
        <v>214</v>
      </c>
      <c r="D11" s="11" t="s">
        <v>214</v>
      </c>
      <c r="E11" s="11">
        <v>5</v>
      </c>
      <c r="F11" s="11" t="s">
        <v>214</v>
      </c>
      <c r="G11" s="11" t="s">
        <v>214</v>
      </c>
      <c r="H11" s="11" t="s">
        <v>214</v>
      </c>
    </row>
    <row r="12" spans="1:8" ht="12.75">
      <c r="A12" s="8" t="s">
        <v>126</v>
      </c>
      <c r="B12" s="11">
        <v>8</v>
      </c>
      <c r="C12" s="11" t="s">
        <v>214</v>
      </c>
      <c r="D12" s="11" t="s">
        <v>214</v>
      </c>
      <c r="E12" s="11" t="s">
        <v>214</v>
      </c>
      <c r="F12" s="11">
        <v>8</v>
      </c>
      <c r="G12" s="11" t="s">
        <v>214</v>
      </c>
      <c r="H12" s="11" t="s">
        <v>214</v>
      </c>
    </row>
    <row r="13" spans="1:8" ht="12.75">
      <c r="A13" s="8" t="s">
        <v>127</v>
      </c>
      <c r="B13" s="11">
        <v>13</v>
      </c>
      <c r="C13" s="11" t="s">
        <v>214</v>
      </c>
      <c r="D13" s="11" t="s">
        <v>214</v>
      </c>
      <c r="E13" s="11" t="s">
        <v>214</v>
      </c>
      <c r="F13" s="11">
        <v>13</v>
      </c>
      <c r="G13" s="11" t="s">
        <v>214</v>
      </c>
      <c r="H13" s="11" t="s">
        <v>214</v>
      </c>
    </row>
    <row r="14" spans="1:8" ht="12.75">
      <c r="A14" s="8" t="s">
        <v>128</v>
      </c>
      <c r="B14" s="11">
        <v>20</v>
      </c>
      <c r="C14" s="11" t="s">
        <v>214</v>
      </c>
      <c r="D14" s="11" t="s">
        <v>214</v>
      </c>
      <c r="E14" s="11" t="s">
        <v>214</v>
      </c>
      <c r="F14" s="11" t="s">
        <v>214</v>
      </c>
      <c r="G14" s="11">
        <v>20</v>
      </c>
      <c r="H14" s="11" t="s">
        <v>214</v>
      </c>
    </row>
    <row r="15" spans="1:8" ht="12.75">
      <c r="A15" s="8" t="s">
        <v>129</v>
      </c>
      <c r="B15" s="11">
        <v>16</v>
      </c>
      <c r="C15" s="11" t="s">
        <v>214</v>
      </c>
      <c r="D15" s="11" t="s">
        <v>214</v>
      </c>
      <c r="E15" s="11" t="s">
        <v>214</v>
      </c>
      <c r="F15" s="11" t="s">
        <v>214</v>
      </c>
      <c r="G15" s="11">
        <v>16</v>
      </c>
      <c r="H15" s="11" t="s">
        <v>214</v>
      </c>
    </row>
    <row r="16" spans="1:8" ht="12.75">
      <c r="A16" s="8" t="s">
        <v>130</v>
      </c>
      <c r="B16" s="11">
        <v>13</v>
      </c>
      <c r="C16" s="11" t="s">
        <v>214</v>
      </c>
      <c r="D16" s="11" t="s">
        <v>214</v>
      </c>
      <c r="E16" s="11" t="s">
        <v>214</v>
      </c>
      <c r="F16" s="11" t="s">
        <v>214</v>
      </c>
      <c r="G16" s="11" t="s">
        <v>214</v>
      </c>
      <c r="H16" s="11">
        <v>13</v>
      </c>
    </row>
    <row r="17" spans="1:8" ht="12.75">
      <c r="A17" s="8" t="s">
        <v>131</v>
      </c>
      <c r="B17" s="11">
        <v>7</v>
      </c>
      <c r="C17" s="11" t="s">
        <v>214</v>
      </c>
      <c r="D17" s="11" t="s">
        <v>214</v>
      </c>
      <c r="E17" s="11" t="s">
        <v>214</v>
      </c>
      <c r="F17" s="11" t="s">
        <v>214</v>
      </c>
      <c r="G17" s="11" t="s">
        <v>214</v>
      </c>
      <c r="H17" s="11">
        <v>7</v>
      </c>
    </row>
    <row r="18" spans="1:8" ht="12.75">
      <c r="A18" s="8" t="s">
        <v>4</v>
      </c>
      <c r="B18" s="13">
        <v>81</v>
      </c>
      <c r="C18" s="13">
        <v>2</v>
      </c>
      <c r="D18" s="13">
        <v>6</v>
      </c>
      <c r="E18" s="13">
        <v>6</v>
      </c>
      <c r="F18" s="13">
        <v>17</v>
      </c>
      <c r="G18" s="13">
        <v>32</v>
      </c>
      <c r="H18" s="13">
        <v>18</v>
      </c>
    </row>
    <row r="19" spans="1:8" ht="12.75">
      <c r="A19" s="8" t="s">
        <v>5</v>
      </c>
      <c r="B19" s="13">
        <v>21</v>
      </c>
      <c r="C19" s="13">
        <v>2</v>
      </c>
      <c r="D19" s="13">
        <v>2</v>
      </c>
      <c r="E19" s="13">
        <v>7</v>
      </c>
      <c r="F19" s="13">
        <v>4</v>
      </c>
      <c r="G19" s="13">
        <v>4</v>
      </c>
      <c r="H19" s="13">
        <v>2</v>
      </c>
    </row>
    <row r="20" spans="1:8" ht="12.75">
      <c r="A20" s="8" t="s">
        <v>6</v>
      </c>
      <c r="B20" s="11">
        <v>64</v>
      </c>
      <c r="C20" s="11">
        <v>1</v>
      </c>
      <c r="D20" s="11">
        <v>5</v>
      </c>
      <c r="E20" s="11">
        <v>12</v>
      </c>
      <c r="F20" s="11">
        <v>16</v>
      </c>
      <c r="G20" s="11">
        <v>22</v>
      </c>
      <c r="H20" s="11">
        <v>8</v>
      </c>
    </row>
    <row r="21" spans="1:8" ht="12.75">
      <c r="A21" s="8" t="s">
        <v>7</v>
      </c>
      <c r="B21" s="11">
        <v>38</v>
      </c>
      <c r="C21" s="11">
        <v>3</v>
      </c>
      <c r="D21" s="11">
        <v>3</v>
      </c>
      <c r="E21" s="11">
        <v>1</v>
      </c>
      <c r="F21" s="11">
        <v>5</v>
      </c>
      <c r="G21" s="11">
        <v>14</v>
      </c>
      <c r="H21" s="11">
        <v>12</v>
      </c>
    </row>
    <row r="22" spans="1:8" ht="12.75">
      <c r="A22" s="14" t="s">
        <v>8</v>
      </c>
      <c r="B22" s="15">
        <v>11</v>
      </c>
      <c r="C22" s="15" t="s">
        <v>214</v>
      </c>
      <c r="D22" s="15" t="s">
        <v>214</v>
      </c>
      <c r="E22" s="15">
        <v>3</v>
      </c>
      <c r="F22" s="15">
        <v>6</v>
      </c>
      <c r="G22" s="15">
        <v>2</v>
      </c>
      <c r="H22" s="15" t="s">
        <v>214</v>
      </c>
    </row>
    <row r="23" spans="1:8" ht="12.75">
      <c r="A23" s="14" t="s">
        <v>9</v>
      </c>
      <c r="B23" s="15">
        <v>7</v>
      </c>
      <c r="C23" s="15" t="s">
        <v>214</v>
      </c>
      <c r="D23" s="15">
        <v>1</v>
      </c>
      <c r="E23" s="15" t="s">
        <v>214</v>
      </c>
      <c r="F23" s="15">
        <v>1</v>
      </c>
      <c r="G23" s="15">
        <v>1</v>
      </c>
      <c r="H23" s="15">
        <v>4</v>
      </c>
    </row>
    <row r="24" spans="1:8" ht="12.75">
      <c r="A24" s="14" t="s">
        <v>10</v>
      </c>
      <c r="B24" s="15">
        <v>15</v>
      </c>
      <c r="C24" s="15" t="s">
        <v>214</v>
      </c>
      <c r="D24" s="15">
        <v>1</v>
      </c>
      <c r="E24" s="15">
        <v>2</v>
      </c>
      <c r="F24" s="15">
        <v>1</v>
      </c>
      <c r="G24" s="15">
        <v>10</v>
      </c>
      <c r="H24" s="15">
        <v>1</v>
      </c>
    </row>
    <row r="25" spans="1:8" ht="12.75">
      <c r="A25" s="14" t="s">
        <v>11</v>
      </c>
      <c r="B25" s="15">
        <v>17</v>
      </c>
      <c r="C25" s="15">
        <v>1</v>
      </c>
      <c r="D25" s="15">
        <v>2</v>
      </c>
      <c r="E25" s="15">
        <v>6</v>
      </c>
      <c r="F25" s="15">
        <v>4</v>
      </c>
      <c r="G25" s="15">
        <v>4</v>
      </c>
      <c r="H25" s="15" t="s">
        <v>214</v>
      </c>
    </row>
    <row r="26" spans="1:8" ht="12.75">
      <c r="A26" s="14" t="s">
        <v>12</v>
      </c>
      <c r="B26" s="15">
        <v>14</v>
      </c>
      <c r="C26" s="15" t="s">
        <v>214</v>
      </c>
      <c r="D26" s="15">
        <v>1</v>
      </c>
      <c r="E26" s="15">
        <v>1</v>
      </c>
      <c r="F26" s="15">
        <v>4</v>
      </c>
      <c r="G26" s="15">
        <v>5</v>
      </c>
      <c r="H26" s="15">
        <v>3</v>
      </c>
    </row>
    <row r="27" spans="1:8" ht="12.75">
      <c r="A27" s="14" t="s">
        <v>13</v>
      </c>
      <c r="B27" s="15">
        <v>14</v>
      </c>
      <c r="C27" s="15" t="s">
        <v>214</v>
      </c>
      <c r="D27" s="15">
        <v>2</v>
      </c>
      <c r="E27" s="15" t="s">
        <v>214</v>
      </c>
      <c r="F27" s="15">
        <v>4</v>
      </c>
      <c r="G27" s="15">
        <v>7</v>
      </c>
      <c r="H27" s="15">
        <v>1</v>
      </c>
    </row>
    <row r="28" spans="1:8" ht="12.75">
      <c r="A28" s="14" t="s">
        <v>14</v>
      </c>
      <c r="B28" s="15">
        <v>8</v>
      </c>
      <c r="C28" s="15">
        <v>1</v>
      </c>
      <c r="D28" s="15">
        <v>1</v>
      </c>
      <c r="E28" s="15" t="s">
        <v>214</v>
      </c>
      <c r="F28" s="15">
        <v>1</v>
      </c>
      <c r="G28" s="15">
        <v>3</v>
      </c>
      <c r="H28" s="15">
        <v>2</v>
      </c>
    </row>
    <row r="29" spans="1:8" ht="12.75">
      <c r="A29" s="14" t="s">
        <v>15</v>
      </c>
      <c r="B29" s="15">
        <v>5</v>
      </c>
      <c r="C29" s="15">
        <v>1</v>
      </c>
      <c r="D29" s="15" t="s">
        <v>214</v>
      </c>
      <c r="E29" s="15" t="s">
        <v>214</v>
      </c>
      <c r="F29" s="15" t="s">
        <v>214</v>
      </c>
      <c r="G29" s="15">
        <v>1</v>
      </c>
      <c r="H29" s="15">
        <v>3</v>
      </c>
    </row>
    <row r="30" spans="1:8" ht="12.75">
      <c r="A30" s="14" t="s">
        <v>16</v>
      </c>
      <c r="B30" s="15">
        <v>6</v>
      </c>
      <c r="C30" s="15" t="s">
        <v>214</v>
      </c>
      <c r="D30" s="15" t="s">
        <v>214</v>
      </c>
      <c r="E30" s="15" t="s">
        <v>214</v>
      </c>
      <c r="F30" s="15" t="s">
        <v>214</v>
      </c>
      <c r="G30" s="15">
        <v>3</v>
      </c>
      <c r="H30" s="15">
        <v>3</v>
      </c>
    </row>
    <row r="31" spans="1:8" ht="12.75">
      <c r="A31" s="14" t="s">
        <v>17</v>
      </c>
      <c r="B31" s="15">
        <v>5</v>
      </c>
      <c r="C31" s="15">
        <v>1</v>
      </c>
      <c r="D31" s="15" t="s">
        <v>214</v>
      </c>
      <c r="E31" s="15">
        <v>1</v>
      </c>
      <c r="F31" s="15" t="s">
        <v>214</v>
      </c>
      <c r="G31" s="15" t="s">
        <v>214</v>
      </c>
      <c r="H31" s="15">
        <v>3</v>
      </c>
    </row>
  </sheetData>
  <sheetProtection/>
  <mergeCells count="3">
    <mergeCell ref="A1:H1"/>
    <mergeCell ref="G4:H4"/>
    <mergeCell ref="C5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L3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6" customWidth="1"/>
    <col min="2" max="2" width="6.28125" style="5" bestFit="1" customWidth="1"/>
    <col min="3" max="3" width="5.8515625" style="5" customWidth="1"/>
    <col min="4" max="4" width="6.8515625" style="5" bestFit="1" customWidth="1"/>
    <col min="5" max="5" width="5.00390625" style="5" bestFit="1" customWidth="1"/>
    <col min="6" max="7" width="8.140625" style="5" customWidth="1"/>
    <col min="8" max="8" width="5.00390625" style="5" bestFit="1" customWidth="1"/>
    <col min="9" max="9" width="5.00390625" style="5" customWidth="1"/>
    <col min="10" max="11" width="8.140625" style="5" bestFit="1" customWidth="1"/>
    <col min="12" max="12" width="5.00390625" style="5" bestFit="1" customWidth="1"/>
    <col min="13" max="16384" width="11.421875" style="5" customWidth="1"/>
  </cols>
  <sheetData>
    <row r="1" spans="1:12" ht="18" customHeight="1">
      <c r="A1" s="162" t="s">
        <v>203</v>
      </c>
      <c r="B1" s="162"/>
      <c r="C1" s="162"/>
      <c r="D1" s="162"/>
      <c r="E1" s="162"/>
      <c r="F1" s="162"/>
      <c r="G1" s="162"/>
      <c r="H1" s="162"/>
      <c r="I1" s="174"/>
      <c r="J1" s="174"/>
      <c r="K1" s="174"/>
      <c r="L1" s="174"/>
    </row>
    <row r="2" spans="1:12" ht="18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7:12" ht="12.75">
      <c r="G4" s="7"/>
      <c r="H4" s="7"/>
      <c r="I4" s="163" t="s">
        <v>106</v>
      </c>
      <c r="J4" s="163"/>
      <c r="K4" s="163"/>
      <c r="L4" s="163"/>
    </row>
    <row r="5" spans="1:12" s="18" customFormat="1" ht="25.5">
      <c r="A5" s="16"/>
      <c r="B5" s="2" t="s">
        <v>0</v>
      </c>
      <c r="C5" s="26" t="s">
        <v>160</v>
      </c>
      <c r="D5" s="26" t="s">
        <v>159</v>
      </c>
      <c r="E5" s="177" t="s">
        <v>141</v>
      </c>
      <c r="F5" s="177"/>
      <c r="G5" s="177"/>
      <c r="H5" s="177"/>
      <c r="I5" s="177" t="s">
        <v>142</v>
      </c>
      <c r="J5" s="177"/>
      <c r="K5" s="177"/>
      <c r="L5" s="177"/>
    </row>
    <row r="6" spans="1:12" s="18" customFormat="1" ht="38.25">
      <c r="A6" s="16"/>
      <c r="B6" s="2"/>
      <c r="C6" s="2"/>
      <c r="D6" s="2"/>
      <c r="E6" s="26" t="s">
        <v>204</v>
      </c>
      <c r="F6" s="26" t="s">
        <v>205</v>
      </c>
      <c r="G6" s="26" t="s">
        <v>172</v>
      </c>
      <c r="H6" s="26" t="s">
        <v>173</v>
      </c>
      <c r="I6" s="26" t="s">
        <v>204</v>
      </c>
      <c r="J6" s="26" t="s">
        <v>205</v>
      </c>
      <c r="K6" s="26" t="s">
        <v>172</v>
      </c>
      <c r="L6" s="26" t="s">
        <v>173</v>
      </c>
    </row>
    <row r="7" spans="1:12" ht="12.75" customHeight="1">
      <c r="A7" s="14" t="s">
        <v>3</v>
      </c>
      <c r="B7" s="15">
        <v>5812</v>
      </c>
      <c r="C7" s="15">
        <v>2227</v>
      </c>
      <c r="D7" s="15">
        <v>393</v>
      </c>
      <c r="E7" s="15">
        <v>504</v>
      </c>
      <c r="F7" s="15">
        <v>298</v>
      </c>
      <c r="G7" s="15">
        <v>723</v>
      </c>
      <c r="H7" s="15">
        <v>387</v>
      </c>
      <c r="I7" s="7">
        <v>560</v>
      </c>
      <c r="J7" s="7">
        <v>398</v>
      </c>
      <c r="K7" s="7">
        <v>258</v>
      </c>
      <c r="L7" s="7">
        <v>64</v>
      </c>
    </row>
    <row r="8" spans="1:12" ht="12.75">
      <c r="A8" s="12" t="s">
        <v>147</v>
      </c>
      <c r="B8" s="15">
        <v>10</v>
      </c>
      <c r="C8" s="15" t="s">
        <v>214</v>
      </c>
      <c r="D8" s="15">
        <v>6</v>
      </c>
      <c r="E8" s="15" t="s">
        <v>214</v>
      </c>
      <c r="F8" s="15">
        <v>1</v>
      </c>
      <c r="G8" s="15">
        <v>1</v>
      </c>
      <c r="H8" s="15" t="s">
        <v>214</v>
      </c>
      <c r="I8" s="7" t="s">
        <v>214</v>
      </c>
      <c r="J8" s="7">
        <v>2</v>
      </c>
      <c r="K8" s="7" t="s">
        <v>214</v>
      </c>
      <c r="L8" s="7" t="s">
        <v>214</v>
      </c>
    </row>
    <row r="9" spans="1:12" ht="12.75">
      <c r="A9" s="12" t="s">
        <v>123</v>
      </c>
      <c r="B9" s="15">
        <v>57</v>
      </c>
      <c r="C9" s="15">
        <v>12</v>
      </c>
      <c r="D9" s="15">
        <v>9</v>
      </c>
      <c r="E9" s="15">
        <v>6</v>
      </c>
      <c r="F9" s="15">
        <v>2</v>
      </c>
      <c r="G9" s="15">
        <v>13</v>
      </c>
      <c r="H9" s="15">
        <v>4</v>
      </c>
      <c r="I9" s="7">
        <v>10</v>
      </c>
      <c r="J9" s="7" t="s">
        <v>214</v>
      </c>
      <c r="K9" s="7">
        <v>1</v>
      </c>
      <c r="L9" s="7" t="s">
        <v>214</v>
      </c>
    </row>
    <row r="10" spans="1:12" ht="12.75">
      <c r="A10" s="12" t="s">
        <v>124</v>
      </c>
      <c r="B10" s="15">
        <v>63</v>
      </c>
      <c r="C10" s="15">
        <v>15</v>
      </c>
      <c r="D10" s="15">
        <v>15</v>
      </c>
      <c r="E10" s="15">
        <v>8</v>
      </c>
      <c r="F10" s="15">
        <v>2</v>
      </c>
      <c r="G10" s="15">
        <v>8</v>
      </c>
      <c r="H10" s="15">
        <v>3</v>
      </c>
      <c r="I10" s="7">
        <v>8</v>
      </c>
      <c r="J10" s="7">
        <v>3</v>
      </c>
      <c r="K10" s="7" t="s">
        <v>214</v>
      </c>
      <c r="L10" s="7">
        <v>1</v>
      </c>
    </row>
    <row r="11" spans="1:12" ht="12.75">
      <c r="A11" s="8" t="s">
        <v>125</v>
      </c>
      <c r="B11" s="15">
        <v>56</v>
      </c>
      <c r="C11" s="15">
        <v>30</v>
      </c>
      <c r="D11" s="15">
        <v>2</v>
      </c>
      <c r="E11" s="15">
        <v>9</v>
      </c>
      <c r="F11" s="15">
        <v>2</v>
      </c>
      <c r="G11" s="15">
        <v>2</v>
      </c>
      <c r="H11" s="15">
        <v>6</v>
      </c>
      <c r="I11" s="7">
        <v>5</v>
      </c>
      <c r="J11" s="7" t="s">
        <v>214</v>
      </c>
      <c r="K11" s="7" t="s">
        <v>214</v>
      </c>
      <c r="L11" s="7" t="s">
        <v>214</v>
      </c>
    </row>
    <row r="12" spans="1:12" ht="12.75">
      <c r="A12" s="8" t="s">
        <v>126</v>
      </c>
      <c r="B12" s="15">
        <v>160</v>
      </c>
      <c r="C12" s="15">
        <v>41</v>
      </c>
      <c r="D12" s="15">
        <v>33</v>
      </c>
      <c r="E12" s="15">
        <v>18</v>
      </c>
      <c r="F12" s="15">
        <v>9</v>
      </c>
      <c r="G12" s="15">
        <v>31</v>
      </c>
      <c r="H12" s="15">
        <v>12</v>
      </c>
      <c r="I12" s="7">
        <v>15</v>
      </c>
      <c r="J12" s="7">
        <v>1</v>
      </c>
      <c r="K12" s="7" t="s">
        <v>214</v>
      </c>
      <c r="L12" s="7" t="s">
        <v>214</v>
      </c>
    </row>
    <row r="13" spans="1:12" ht="12.75">
      <c r="A13" s="8" t="s">
        <v>127</v>
      </c>
      <c r="B13" s="15">
        <v>384</v>
      </c>
      <c r="C13" s="15">
        <v>149</v>
      </c>
      <c r="D13" s="15">
        <v>24</v>
      </c>
      <c r="E13" s="15">
        <v>24</v>
      </c>
      <c r="F13" s="15">
        <v>6</v>
      </c>
      <c r="G13" s="15">
        <v>52</v>
      </c>
      <c r="H13" s="15">
        <v>61</v>
      </c>
      <c r="I13" s="7">
        <v>19</v>
      </c>
      <c r="J13" s="7">
        <v>28</v>
      </c>
      <c r="K13" s="7">
        <v>17</v>
      </c>
      <c r="L13" s="7">
        <v>4</v>
      </c>
    </row>
    <row r="14" spans="1:12" ht="12.75">
      <c r="A14" s="8" t="s">
        <v>128</v>
      </c>
      <c r="B14" s="15">
        <v>1537</v>
      </c>
      <c r="C14" s="15">
        <v>360</v>
      </c>
      <c r="D14" s="15">
        <v>100</v>
      </c>
      <c r="E14" s="15">
        <v>130</v>
      </c>
      <c r="F14" s="15">
        <v>94</v>
      </c>
      <c r="G14" s="15">
        <v>170</v>
      </c>
      <c r="H14" s="15">
        <v>58</v>
      </c>
      <c r="I14" s="7">
        <v>216</v>
      </c>
      <c r="J14" s="7">
        <v>248</v>
      </c>
      <c r="K14" s="7">
        <v>149</v>
      </c>
      <c r="L14" s="7">
        <v>12</v>
      </c>
    </row>
    <row r="15" spans="1:12" ht="12.75">
      <c r="A15" s="8" t="s">
        <v>129</v>
      </c>
      <c r="B15" s="15">
        <v>1125</v>
      </c>
      <c r="C15" s="15">
        <v>496</v>
      </c>
      <c r="D15" s="15">
        <v>95</v>
      </c>
      <c r="E15" s="15">
        <v>105</v>
      </c>
      <c r="F15" s="15">
        <v>54</v>
      </c>
      <c r="G15" s="15">
        <v>155</v>
      </c>
      <c r="H15" s="15">
        <v>100</v>
      </c>
      <c r="I15" s="7">
        <v>77</v>
      </c>
      <c r="J15" s="7">
        <v>9</v>
      </c>
      <c r="K15" s="7">
        <v>18</v>
      </c>
      <c r="L15" s="7">
        <v>16</v>
      </c>
    </row>
    <row r="16" spans="1:12" ht="12.75">
      <c r="A16" s="8" t="s">
        <v>130</v>
      </c>
      <c r="B16" s="15">
        <v>1448</v>
      </c>
      <c r="C16" s="15">
        <v>645</v>
      </c>
      <c r="D16" s="15">
        <v>73</v>
      </c>
      <c r="E16" s="15">
        <v>138</v>
      </c>
      <c r="F16" s="15">
        <v>84</v>
      </c>
      <c r="G16" s="15">
        <v>161</v>
      </c>
      <c r="H16" s="15">
        <v>87</v>
      </c>
      <c r="I16" s="7">
        <v>125</v>
      </c>
      <c r="J16" s="7">
        <v>75</v>
      </c>
      <c r="K16" s="7">
        <v>39</v>
      </c>
      <c r="L16" s="7">
        <v>21</v>
      </c>
    </row>
    <row r="17" spans="1:12" ht="12.75">
      <c r="A17" s="8" t="s">
        <v>131</v>
      </c>
      <c r="B17" s="15">
        <v>972</v>
      </c>
      <c r="C17" s="15">
        <v>479</v>
      </c>
      <c r="D17" s="15">
        <v>36</v>
      </c>
      <c r="E17" s="15">
        <v>66</v>
      </c>
      <c r="F17" s="15">
        <v>44</v>
      </c>
      <c r="G17" s="15">
        <v>130</v>
      </c>
      <c r="H17" s="15">
        <v>56</v>
      </c>
      <c r="I17" s="7">
        <v>85</v>
      </c>
      <c r="J17" s="7">
        <v>32</v>
      </c>
      <c r="K17" s="7">
        <v>34</v>
      </c>
      <c r="L17" s="7">
        <v>10</v>
      </c>
    </row>
    <row r="18" spans="1:12" ht="12.75">
      <c r="A18" s="14" t="s">
        <v>4</v>
      </c>
      <c r="B18" s="17">
        <v>5173</v>
      </c>
      <c r="C18" s="17">
        <v>1914</v>
      </c>
      <c r="D18" s="17">
        <v>336</v>
      </c>
      <c r="E18" s="17">
        <v>453</v>
      </c>
      <c r="F18" s="17">
        <v>269</v>
      </c>
      <c r="G18" s="17">
        <v>634</v>
      </c>
      <c r="H18" s="17">
        <v>346</v>
      </c>
      <c r="I18" s="7">
        <v>510</v>
      </c>
      <c r="J18" s="7">
        <v>395</v>
      </c>
      <c r="K18" s="7">
        <v>254</v>
      </c>
      <c r="L18" s="7">
        <v>62</v>
      </c>
    </row>
    <row r="19" spans="1:12" ht="12.75">
      <c r="A19" s="14" t="s">
        <v>5</v>
      </c>
      <c r="B19" s="17">
        <v>639</v>
      </c>
      <c r="C19" s="17">
        <v>313</v>
      </c>
      <c r="D19" s="17">
        <v>57</v>
      </c>
      <c r="E19" s="17">
        <v>51</v>
      </c>
      <c r="F19" s="17">
        <v>29</v>
      </c>
      <c r="G19" s="17">
        <v>89</v>
      </c>
      <c r="H19" s="17">
        <v>41</v>
      </c>
      <c r="I19" s="7">
        <v>50</v>
      </c>
      <c r="J19" s="7">
        <v>3</v>
      </c>
      <c r="K19" s="7">
        <v>4</v>
      </c>
      <c r="L19" s="7">
        <v>2</v>
      </c>
    </row>
    <row r="20" spans="1:12" ht="12.75">
      <c r="A20" s="14" t="s">
        <v>6</v>
      </c>
      <c r="B20" s="15">
        <v>3263</v>
      </c>
      <c r="C20" s="15">
        <v>1013</v>
      </c>
      <c r="D20" s="15">
        <v>299</v>
      </c>
      <c r="E20" s="15">
        <v>314</v>
      </c>
      <c r="F20" s="15">
        <v>165</v>
      </c>
      <c r="G20" s="15">
        <v>466</v>
      </c>
      <c r="H20" s="15">
        <v>249</v>
      </c>
      <c r="I20" s="7">
        <v>349</v>
      </c>
      <c r="J20" s="7">
        <v>237</v>
      </c>
      <c r="K20" s="7">
        <v>131</v>
      </c>
      <c r="L20" s="7">
        <v>40</v>
      </c>
    </row>
    <row r="21" spans="1:12" ht="12.75">
      <c r="A21" s="14" t="s">
        <v>7</v>
      </c>
      <c r="B21" s="15">
        <v>2549</v>
      </c>
      <c r="C21" s="15">
        <v>1214</v>
      </c>
      <c r="D21" s="15">
        <v>94</v>
      </c>
      <c r="E21" s="15">
        <v>190</v>
      </c>
      <c r="F21" s="15">
        <v>133</v>
      </c>
      <c r="G21" s="15">
        <v>257</v>
      </c>
      <c r="H21" s="15">
        <v>138</v>
      </c>
      <c r="I21" s="7">
        <v>211</v>
      </c>
      <c r="J21" s="7">
        <v>161</v>
      </c>
      <c r="K21" s="7">
        <v>127</v>
      </c>
      <c r="L21" s="7">
        <v>24</v>
      </c>
    </row>
    <row r="22" spans="1:12" ht="12.75">
      <c r="A22" s="14" t="s">
        <v>8</v>
      </c>
      <c r="B22" s="15">
        <v>446</v>
      </c>
      <c r="C22" s="15">
        <v>162</v>
      </c>
      <c r="D22" s="15">
        <v>56</v>
      </c>
      <c r="E22" s="15">
        <v>37</v>
      </c>
      <c r="F22" s="15">
        <v>17</v>
      </c>
      <c r="G22" s="15">
        <v>72</v>
      </c>
      <c r="H22" s="15">
        <v>66</v>
      </c>
      <c r="I22" s="7">
        <v>18</v>
      </c>
      <c r="J22" s="7">
        <v>8</v>
      </c>
      <c r="K22" s="7">
        <v>3</v>
      </c>
      <c r="L22" s="7">
        <v>7</v>
      </c>
    </row>
    <row r="23" spans="1:12" ht="12.75">
      <c r="A23" s="14" t="s">
        <v>9</v>
      </c>
      <c r="B23" s="15">
        <v>614</v>
      </c>
      <c r="C23" s="15">
        <v>154</v>
      </c>
      <c r="D23" s="15">
        <v>122</v>
      </c>
      <c r="E23" s="15">
        <v>70</v>
      </c>
      <c r="F23" s="15">
        <v>32</v>
      </c>
      <c r="G23" s="15">
        <v>47</v>
      </c>
      <c r="H23" s="15">
        <v>32</v>
      </c>
      <c r="I23" s="7">
        <v>77</v>
      </c>
      <c r="J23" s="7">
        <v>35</v>
      </c>
      <c r="K23" s="7">
        <v>26</v>
      </c>
      <c r="L23" s="7">
        <v>19</v>
      </c>
    </row>
    <row r="24" spans="1:12" ht="12.75">
      <c r="A24" s="14" t="s">
        <v>10</v>
      </c>
      <c r="B24" s="15">
        <v>1086</v>
      </c>
      <c r="C24" s="15">
        <v>248</v>
      </c>
      <c r="D24" s="15">
        <v>58</v>
      </c>
      <c r="E24" s="15">
        <v>116</v>
      </c>
      <c r="F24" s="15">
        <v>75</v>
      </c>
      <c r="G24" s="15">
        <v>162</v>
      </c>
      <c r="H24" s="15">
        <v>58</v>
      </c>
      <c r="I24" s="7">
        <v>172</v>
      </c>
      <c r="J24" s="7">
        <v>155</v>
      </c>
      <c r="K24" s="7">
        <v>33</v>
      </c>
      <c r="L24" s="7">
        <v>9</v>
      </c>
    </row>
    <row r="25" spans="1:12" ht="12.75">
      <c r="A25" s="14" t="s">
        <v>11</v>
      </c>
      <c r="B25" s="15">
        <v>437</v>
      </c>
      <c r="C25" s="15">
        <v>189</v>
      </c>
      <c r="D25" s="15">
        <v>52</v>
      </c>
      <c r="E25" s="15">
        <v>41</v>
      </c>
      <c r="F25" s="15">
        <v>17</v>
      </c>
      <c r="G25" s="15">
        <v>58</v>
      </c>
      <c r="H25" s="15">
        <v>36</v>
      </c>
      <c r="I25" s="7">
        <v>37</v>
      </c>
      <c r="J25" s="7">
        <v>3</v>
      </c>
      <c r="K25" s="7">
        <v>2</v>
      </c>
      <c r="L25" s="7">
        <v>2</v>
      </c>
    </row>
    <row r="26" spans="1:12" ht="12.75">
      <c r="A26" s="14" t="s">
        <v>12</v>
      </c>
      <c r="B26" s="15">
        <v>680</v>
      </c>
      <c r="C26" s="15">
        <v>260</v>
      </c>
      <c r="D26" s="15">
        <v>11</v>
      </c>
      <c r="E26" s="15">
        <v>50</v>
      </c>
      <c r="F26" s="15">
        <v>24</v>
      </c>
      <c r="G26" s="15">
        <v>127</v>
      </c>
      <c r="H26" s="15">
        <v>57</v>
      </c>
      <c r="I26" s="7">
        <v>45</v>
      </c>
      <c r="J26" s="7">
        <v>36</v>
      </c>
      <c r="K26" s="7">
        <v>67</v>
      </c>
      <c r="L26" s="7">
        <v>3</v>
      </c>
    </row>
    <row r="27" spans="1:12" ht="12.75">
      <c r="A27" s="14" t="s">
        <v>13</v>
      </c>
      <c r="B27" s="15">
        <v>769</v>
      </c>
      <c r="C27" s="15">
        <v>220</v>
      </c>
      <c r="D27" s="15">
        <v>85</v>
      </c>
      <c r="E27" s="15">
        <v>49</v>
      </c>
      <c r="F27" s="15">
        <v>40</v>
      </c>
      <c r="G27" s="15">
        <v>55</v>
      </c>
      <c r="H27" s="15">
        <v>42</v>
      </c>
      <c r="I27" s="7">
        <v>88</v>
      </c>
      <c r="J27" s="7">
        <v>98</v>
      </c>
      <c r="K27" s="7">
        <v>80</v>
      </c>
      <c r="L27" s="7">
        <v>12</v>
      </c>
    </row>
    <row r="28" spans="1:12" ht="12.75">
      <c r="A28" s="14" t="s">
        <v>14</v>
      </c>
      <c r="B28" s="15">
        <v>383</v>
      </c>
      <c r="C28" s="15">
        <v>175</v>
      </c>
      <c r="D28" s="15">
        <v>1</v>
      </c>
      <c r="E28" s="15">
        <v>30</v>
      </c>
      <c r="F28" s="15">
        <v>30</v>
      </c>
      <c r="G28" s="15">
        <v>51</v>
      </c>
      <c r="H28" s="15">
        <v>26</v>
      </c>
      <c r="I28" s="7">
        <v>22</v>
      </c>
      <c r="J28" s="7">
        <v>32</v>
      </c>
      <c r="K28" s="7">
        <v>14</v>
      </c>
      <c r="L28" s="7">
        <v>2</v>
      </c>
    </row>
    <row r="29" spans="1:12" ht="12.75">
      <c r="A29" s="14" t="s">
        <v>15</v>
      </c>
      <c r="B29" s="15">
        <v>435</v>
      </c>
      <c r="C29" s="15">
        <v>297</v>
      </c>
      <c r="D29" s="15">
        <v>1</v>
      </c>
      <c r="E29" s="15">
        <v>37</v>
      </c>
      <c r="F29" s="15">
        <v>12</v>
      </c>
      <c r="G29" s="15">
        <v>36</v>
      </c>
      <c r="H29" s="15">
        <v>19</v>
      </c>
      <c r="I29" s="7">
        <v>25</v>
      </c>
      <c r="J29" s="7">
        <v>4</v>
      </c>
      <c r="K29" s="7">
        <v>2</v>
      </c>
      <c r="L29" s="7">
        <v>2</v>
      </c>
    </row>
    <row r="30" spans="1:12" ht="12.75">
      <c r="A30" s="14" t="s">
        <v>16</v>
      </c>
      <c r="B30" s="15">
        <v>544</v>
      </c>
      <c r="C30" s="15">
        <v>325</v>
      </c>
      <c r="D30" s="15">
        <v>2</v>
      </c>
      <c r="E30" s="15">
        <v>56</v>
      </c>
      <c r="F30" s="15">
        <v>25</v>
      </c>
      <c r="G30" s="15">
        <v>59</v>
      </c>
      <c r="H30" s="15">
        <v>27</v>
      </c>
      <c r="I30" s="7">
        <v>43</v>
      </c>
      <c r="J30" s="7">
        <v>4</v>
      </c>
      <c r="K30" s="7">
        <v>2</v>
      </c>
      <c r="L30" s="7">
        <v>1</v>
      </c>
    </row>
    <row r="31" spans="1:12" ht="12.75">
      <c r="A31" s="14" t="s">
        <v>17</v>
      </c>
      <c r="B31" s="15">
        <v>418</v>
      </c>
      <c r="C31" s="15">
        <v>197</v>
      </c>
      <c r="D31" s="15">
        <v>5</v>
      </c>
      <c r="E31" s="15">
        <v>18</v>
      </c>
      <c r="F31" s="15">
        <v>26</v>
      </c>
      <c r="G31" s="15">
        <v>56</v>
      </c>
      <c r="H31" s="15">
        <v>24</v>
      </c>
      <c r="I31" s="7">
        <v>33</v>
      </c>
      <c r="J31" s="7">
        <v>23</v>
      </c>
      <c r="K31" s="7">
        <v>29</v>
      </c>
      <c r="L31" s="7">
        <v>7</v>
      </c>
    </row>
    <row r="33" spans="1:12" ht="12.75">
      <c r="A33" s="165" t="s">
        <v>174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</row>
    <row r="34" spans="1:12" ht="12.75">
      <c r="A34" s="165" t="s">
        <v>146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</row>
    <row r="35" spans="1:12" ht="12.75">
      <c r="A35" s="171" t="s">
        <v>229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</row>
    <row r="36" spans="1:12" ht="12.75">
      <c r="A36" s="171" t="s">
        <v>200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</row>
  </sheetData>
  <sheetProtection/>
  <mergeCells count="8">
    <mergeCell ref="A36:L36"/>
    <mergeCell ref="A35:L35"/>
    <mergeCell ref="E5:H5"/>
    <mergeCell ref="A1:L1"/>
    <mergeCell ref="I5:L5"/>
    <mergeCell ref="A33:L33"/>
    <mergeCell ref="A34:L34"/>
    <mergeCell ref="I4:L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L3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6" customWidth="1"/>
    <col min="2" max="2" width="7.8515625" style="5" bestFit="1" customWidth="1"/>
    <col min="3" max="3" width="6.00390625" style="5" customWidth="1"/>
    <col min="4" max="4" width="6.8515625" style="5" bestFit="1" customWidth="1"/>
    <col min="5" max="5" width="5.00390625" style="5" customWidth="1"/>
    <col min="6" max="6" width="8.140625" style="5" bestFit="1" customWidth="1"/>
    <col min="7" max="7" width="8.140625" style="5" customWidth="1"/>
    <col min="8" max="8" width="5.00390625" style="5" bestFit="1" customWidth="1"/>
    <col min="9" max="9" width="5.00390625" style="5" customWidth="1"/>
    <col min="10" max="11" width="8.140625" style="5" bestFit="1" customWidth="1"/>
    <col min="12" max="12" width="5.00390625" style="5" bestFit="1" customWidth="1"/>
    <col min="13" max="16384" width="11.421875" style="5" customWidth="1"/>
  </cols>
  <sheetData>
    <row r="1" spans="1:12" ht="18" customHeight="1">
      <c r="A1" s="162" t="s">
        <v>206</v>
      </c>
      <c r="B1" s="162"/>
      <c r="C1" s="162"/>
      <c r="D1" s="162"/>
      <c r="E1" s="162"/>
      <c r="F1" s="162"/>
      <c r="G1" s="162"/>
      <c r="H1" s="162"/>
      <c r="I1" s="174"/>
      <c r="J1" s="174"/>
      <c r="K1" s="174"/>
      <c r="L1" s="174"/>
    </row>
    <row r="2" spans="1:12" ht="18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7:12" ht="12.75">
      <c r="G4" s="7"/>
      <c r="H4" s="7"/>
      <c r="I4" s="163" t="s">
        <v>107</v>
      </c>
      <c r="J4" s="163"/>
      <c r="K4" s="163"/>
      <c r="L4" s="163"/>
    </row>
    <row r="5" spans="1:12" ht="25.5">
      <c r="A5" s="14"/>
      <c r="B5" s="2" t="s">
        <v>70</v>
      </c>
      <c r="C5" s="26" t="s">
        <v>160</v>
      </c>
      <c r="D5" s="26" t="s">
        <v>159</v>
      </c>
      <c r="E5" s="177" t="s">
        <v>141</v>
      </c>
      <c r="F5" s="177"/>
      <c r="G5" s="177"/>
      <c r="H5" s="177"/>
      <c r="I5" s="177" t="s">
        <v>142</v>
      </c>
      <c r="J5" s="177"/>
      <c r="K5" s="177"/>
      <c r="L5" s="177"/>
    </row>
    <row r="6" spans="1:12" ht="38.25">
      <c r="A6" s="14"/>
      <c r="B6" s="2"/>
      <c r="C6" s="2"/>
      <c r="D6" s="2"/>
      <c r="E6" s="26" t="s">
        <v>204</v>
      </c>
      <c r="F6" s="26" t="s">
        <v>205</v>
      </c>
      <c r="G6" s="26" t="s">
        <v>172</v>
      </c>
      <c r="H6" s="26" t="s">
        <v>173</v>
      </c>
      <c r="I6" s="26" t="s">
        <v>204</v>
      </c>
      <c r="J6" s="26" t="s">
        <v>205</v>
      </c>
      <c r="K6" s="26" t="s">
        <v>172</v>
      </c>
      <c r="L6" s="26" t="s">
        <v>173</v>
      </c>
    </row>
    <row r="7" spans="1:12" ht="12.75">
      <c r="A7" s="14" t="s">
        <v>3</v>
      </c>
      <c r="B7" s="3">
        <v>77</v>
      </c>
      <c r="C7" s="3">
        <v>59</v>
      </c>
      <c r="D7" s="3">
        <v>35</v>
      </c>
      <c r="E7" s="3">
        <v>60</v>
      </c>
      <c r="F7" s="3">
        <v>51</v>
      </c>
      <c r="G7" s="3">
        <v>64</v>
      </c>
      <c r="H7" s="15">
        <v>60</v>
      </c>
      <c r="I7" s="7">
        <v>60</v>
      </c>
      <c r="J7" s="7">
        <v>32</v>
      </c>
      <c r="K7" s="7">
        <v>33</v>
      </c>
      <c r="L7" s="7">
        <v>25</v>
      </c>
    </row>
    <row r="8" spans="1:12" ht="12.75">
      <c r="A8" s="12" t="s">
        <v>147</v>
      </c>
      <c r="B8" s="3">
        <v>1</v>
      </c>
      <c r="C8" s="3" t="s">
        <v>214</v>
      </c>
      <c r="D8" s="3">
        <v>1</v>
      </c>
      <c r="E8" s="3" t="s">
        <v>214</v>
      </c>
      <c r="F8" s="3">
        <v>1</v>
      </c>
      <c r="G8" s="3">
        <v>1</v>
      </c>
      <c r="H8" s="15" t="s">
        <v>214</v>
      </c>
      <c r="I8" s="7" t="s">
        <v>214</v>
      </c>
      <c r="J8" s="7">
        <v>1</v>
      </c>
      <c r="K8" s="7" t="s">
        <v>214</v>
      </c>
      <c r="L8" s="7" t="s">
        <v>214</v>
      </c>
    </row>
    <row r="9" spans="1:12" ht="12.75">
      <c r="A9" s="12" t="s">
        <v>123</v>
      </c>
      <c r="B9" s="3">
        <v>4</v>
      </c>
      <c r="C9" s="3">
        <v>2</v>
      </c>
      <c r="D9" s="3">
        <v>2</v>
      </c>
      <c r="E9" s="3">
        <v>1</v>
      </c>
      <c r="F9" s="3">
        <v>2</v>
      </c>
      <c r="G9" s="3">
        <v>4</v>
      </c>
      <c r="H9" s="15">
        <v>2</v>
      </c>
      <c r="I9" s="7">
        <v>2</v>
      </c>
      <c r="J9" s="7" t="s">
        <v>214</v>
      </c>
      <c r="K9" s="7">
        <v>1</v>
      </c>
      <c r="L9" s="7" t="s">
        <v>214</v>
      </c>
    </row>
    <row r="10" spans="1:12" ht="12.75">
      <c r="A10" s="12" t="s">
        <v>124</v>
      </c>
      <c r="B10" s="3">
        <v>3</v>
      </c>
      <c r="C10" s="3">
        <v>2</v>
      </c>
      <c r="D10" s="3">
        <v>2</v>
      </c>
      <c r="E10" s="3">
        <v>2</v>
      </c>
      <c r="F10" s="3">
        <v>1</v>
      </c>
      <c r="G10" s="3">
        <v>2</v>
      </c>
      <c r="H10" s="15">
        <v>2</v>
      </c>
      <c r="I10" s="7">
        <v>2</v>
      </c>
      <c r="J10" s="7">
        <v>1</v>
      </c>
      <c r="K10" s="7" t="s">
        <v>214</v>
      </c>
      <c r="L10" s="7">
        <v>1</v>
      </c>
    </row>
    <row r="11" spans="1:12" ht="12.75">
      <c r="A11" s="8" t="s">
        <v>125</v>
      </c>
      <c r="B11" s="3">
        <v>3</v>
      </c>
      <c r="C11" s="3">
        <v>3</v>
      </c>
      <c r="D11" s="3">
        <v>1</v>
      </c>
      <c r="E11" s="3">
        <v>2</v>
      </c>
      <c r="F11" s="3">
        <v>2</v>
      </c>
      <c r="G11" s="3">
        <v>2</v>
      </c>
      <c r="H11" s="15">
        <v>2</v>
      </c>
      <c r="I11" s="7">
        <v>2</v>
      </c>
      <c r="J11" s="7" t="s">
        <v>214</v>
      </c>
      <c r="K11" s="7" t="s">
        <v>214</v>
      </c>
      <c r="L11" s="7" t="s">
        <v>214</v>
      </c>
    </row>
    <row r="12" spans="1:12" ht="12.75">
      <c r="A12" s="8" t="s">
        <v>126</v>
      </c>
      <c r="B12" s="3">
        <v>5</v>
      </c>
      <c r="C12" s="3">
        <v>3</v>
      </c>
      <c r="D12" s="3">
        <v>3</v>
      </c>
      <c r="E12" s="3">
        <v>4</v>
      </c>
      <c r="F12" s="3">
        <v>2</v>
      </c>
      <c r="G12" s="3">
        <v>4</v>
      </c>
      <c r="H12" s="15">
        <v>3</v>
      </c>
      <c r="I12" s="7">
        <v>3</v>
      </c>
      <c r="J12" s="7">
        <v>1</v>
      </c>
      <c r="K12" s="7" t="s">
        <v>214</v>
      </c>
      <c r="L12" s="7" t="s">
        <v>214</v>
      </c>
    </row>
    <row r="13" spans="1:12" ht="12.75">
      <c r="A13" s="8" t="s">
        <v>127</v>
      </c>
      <c r="B13" s="3">
        <v>9</v>
      </c>
      <c r="C13" s="3">
        <v>7</v>
      </c>
      <c r="D13" s="3">
        <v>4</v>
      </c>
      <c r="E13" s="3">
        <v>4</v>
      </c>
      <c r="F13" s="3">
        <v>3</v>
      </c>
      <c r="G13" s="3">
        <v>6</v>
      </c>
      <c r="H13" s="15">
        <v>7</v>
      </c>
      <c r="I13" s="7">
        <v>3</v>
      </c>
      <c r="J13" s="7">
        <v>2</v>
      </c>
      <c r="K13" s="7">
        <v>3</v>
      </c>
      <c r="L13" s="7">
        <v>3</v>
      </c>
    </row>
    <row r="14" spans="1:12" ht="12.75">
      <c r="A14" s="8" t="s">
        <v>128</v>
      </c>
      <c r="B14" s="3">
        <v>17</v>
      </c>
      <c r="C14" s="3">
        <v>11</v>
      </c>
      <c r="D14" s="3">
        <v>7</v>
      </c>
      <c r="E14" s="3">
        <v>15</v>
      </c>
      <c r="F14" s="3">
        <v>12</v>
      </c>
      <c r="G14" s="3">
        <v>15</v>
      </c>
      <c r="H14" s="15">
        <v>12</v>
      </c>
      <c r="I14" s="7">
        <v>16</v>
      </c>
      <c r="J14" s="7">
        <v>8</v>
      </c>
      <c r="K14" s="7">
        <v>11</v>
      </c>
      <c r="L14" s="7">
        <v>6</v>
      </c>
    </row>
    <row r="15" spans="1:12" ht="12.75">
      <c r="A15" s="8" t="s">
        <v>129</v>
      </c>
      <c r="B15" s="3">
        <v>15</v>
      </c>
      <c r="C15" s="3">
        <v>12</v>
      </c>
      <c r="D15" s="3">
        <v>4</v>
      </c>
      <c r="E15" s="3">
        <v>13</v>
      </c>
      <c r="F15" s="3">
        <v>12</v>
      </c>
      <c r="G15" s="3">
        <v>13</v>
      </c>
      <c r="H15" s="15">
        <v>14</v>
      </c>
      <c r="I15" s="7">
        <v>13</v>
      </c>
      <c r="J15" s="7">
        <v>4</v>
      </c>
      <c r="K15" s="7">
        <v>6</v>
      </c>
      <c r="L15" s="7">
        <v>7</v>
      </c>
    </row>
    <row r="16" spans="1:12" ht="12.75">
      <c r="A16" s="8" t="s">
        <v>130</v>
      </c>
      <c r="B16" s="3">
        <v>13</v>
      </c>
      <c r="C16" s="3">
        <v>12</v>
      </c>
      <c r="D16" s="3">
        <v>8</v>
      </c>
      <c r="E16" s="3">
        <v>12</v>
      </c>
      <c r="F16" s="3">
        <v>10</v>
      </c>
      <c r="G16" s="3">
        <v>11</v>
      </c>
      <c r="H16" s="15">
        <v>12</v>
      </c>
      <c r="I16" s="7">
        <v>12</v>
      </c>
      <c r="J16" s="7">
        <v>9</v>
      </c>
      <c r="K16" s="7">
        <v>8</v>
      </c>
      <c r="L16" s="7">
        <v>4</v>
      </c>
    </row>
    <row r="17" spans="1:12" ht="12.75">
      <c r="A17" s="8" t="s">
        <v>131</v>
      </c>
      <c r="B17" s="3">
        <v>7</v>
      </c>
      <c r="C17" s="3">
        <v>7</v>
      </c>
      <c r="D17" s="3">
        <v>3</v>
      </c>
      <c r="E17" s="3">
        <v>7</v>
      </c>
      <c r="F17" s="3">
        <v>6</v>
      </c>
      <c r="G17" s="3">
        <v>6</v>
      </c>
      <c r="H17" s="15">
        <v>6</v>
      </c>
      <c r="I17" s="7">
        <v>7</v>
      </c>
      <c r="J17" s="7">
        <v>6</v>
      </c>
      <c r="K17" s="7">
        <v>4</v>
      </c>
      <c r="L17" s="7">
        <v>4</v>
      </c>
    </row>
    <row r="18" spans="1:12" ht="12.75">
      <c r="A18" s="14" t="s">
        <v>4</v>
      </c>
      <c r="B18" s="4">
        <v>60</v>
      </c>
      <c r="C18" s="4">
        <v>44</v>
      </c>
      <c r="D18" s="4">
        <v>28</v>
      </c>
      <c r="E18" s="4">
        <v>49</v>
      </c>
      <c r="F18" s="4">
        <v>41</v>
      </c>
      <c r="G18" s="4">
        <v>51</v>
      </c>
      <c r="H18" s="17">
        <v>47</v>
      </c>
      <c r="I18" s="7">
        <v>49</v>
      </c>
      <c r="J18" s="7">
        <v>30</v>
      </c>
      <c r="K18" s="7">
        <v>29</v>
      </c>
      <c r="L18" s="7">
        <v>23</v>
      </c>
    </row>
    <row r="19" spans="1:12" ht="12.75">
      <c r="A19" s="14" t="s">
        <v>5</v>
      </c>
      <c r="B19" s="4">
        <v>17</v>
      </c>
      <c r="C19" s="4">
        <v>15</v>
      </c>
      <c r="D19" s="4">
        <v>7</v>
      </c>
      <c r="E19" s="4">
        <v>11</v>
      </c>
      <c r="F19" s="4">
        <v>10</v>
      </c>
      <c r="G19" s="4">
        <v>13</v>
      </c>
      <c r="H19" s="17">
        <v>13</v>
      </c>
      <c r="I19" s="7">
        <v>11</v>
      </c>
      <c r="J19" s="7">
        <v>2</v>
      </c>
      <c r="K19" s="7">
        <v>4</v>
      </c>
      <c r="L19" s="7">
        <v>2</v>
      </c>
    </row>
    <row r="20" spans="1:12" ht="12.75">
      <c r="A20" s="14" t="s">
        <v>6</v>
      </c>
      <c r="B20" s="3">
        <v>48</v>
      </c>
      <c r="C20" s="3">
        <v>35</v>
      </c>
      <c r="D20" s="3">
        <v>24</v>
      </c>
      <c r="E20" s="3">
        <v>37</v>
      </c>
      <c r="F20" s="3">
        <v>32</v>
      </c>
      <c r="G20" s="3">
        <v>39</v>
      </c>
      <c r="H20" s="15">
        <v>36</v>
      </c>
      <c r="I20" s="7">
        <v>35</v>
      </c>
      <c r="J20" s="7">
        <v>19</v>
      </c>
      <c r="K20" s="7">
        <v>19</v>
      </c>
      <c r="L20" s="7">
        <v>15</v>
      </c>
    </row>
    <row r="21" spans="1:12" ht="12.75">
      <c r="A21" s="14" t="s">
        <v>7</v>
      </c>
      <c r="B21" s="3">
        <v>29</v>
      </c>
      <c r="C21" s="3">
        <v>24</v>
      </c>
      <c r="D21" s="3">
        <v>11</v>
      </c>
      <c r="E21" s="3">
        <v>23</v>
      </c>
      <c r="F21" s="3">
        <v>19</v>
      </c>
      <c r="G21" s="3">
        <v>25</v>
      </c>
      <c r="H21" s="15">
        <v>24</v>
      </c>
      <c r="I21" s="7">
        <v>25</v>
      </c>
      <c r="J21" s="7">
        <v>13</v>
      </c>
      <c r="K21" s="7">
        <v>14</v>
      </c>
      <c r="L21" s="7">
        <v>10</v>
      </c>
    </row>
    <row r="22" spans="1:12" ht="12.75">
      <c r="A22" s="14" t="s">
        <v>8</v>
      </c>
      <c r="B22" s="3">
        <v>7</v>
      </c>
      <c r="C22" s="3">
        <v>5</v>
      </c>
      <c r="D22" s="3">
        <v>5</v>
      </c>
      <c r="E22" s="3">
        <v>6</v>
      </c>
      <c r="F22" s="3">
        <v>5</v>
      </c>
      <c r="G22" s="3">
        <v>7</v>
      </c>
      <c r="H22" s="15">
        <v>6</v>
      </c>
      <c r="I22" s="7">
        <v>5</v>
      </c>
      <c r="J22" s="7">
        <v>3</v>
      </c>
      <c r="K22" s="7">
        <v>1</v>
      </c>
      <c r="L22" s="7">
        <v>4</v>
      </c>
    </row>
    <row r="23" spans="1:12" ht="12.75">
      <c r="A23" s="14" t="s">
        <v>9</v>
      </c>
      <c r="B23" s="3">
        <v>7</v>
      </c>
      <c r="C23" s="3">
        <v>6</v>
      </c>
      <c r="D23" s="3">
        <v>6</v>
      </c>
      <c r="E23" s="3">
        <v>6</v>
      </c>
      <c r="F23" s="3">
        <v>5</v>
      </c>
      <c r="G23" s="3">
        <v>5</v>
      </c>
      <c r="H23" s="15">
        <v>6</v>
      </c>
      <c r="I23" s="7">
        <v>6</v>
      </c>
      <c r="J23" s="7">
        <v>4</v>
      </c>
      <c r="K23" s="7">
        <v>4</v>
      </c>
      <c r="L23" s="7">
        <v>3</v>
      </c>
    </row>
    <row r="24" spans="1:12" ht="12.75">
      <c r="A24" s="14" t="s">
        <v>10</v>
      </c>
      <c r="B24" s="3">
        <v>12</v>
      </c>
      <c r="C24" s="3">
        <v>8</v>
      </c>
      <c r="D24" s="3">
        <v>5</v>
      </c>
      <c r="E24" s="3">
        <v>11</v>
      </c>
      <c r="F24" s="3">
        <v>9</v>
      </c>
      <c r="G24" s="3">
        <v>9</v>
      </c>
      <c r="H24" s="15">
        <v>9</v>
      </c>
      <c r="I24" s="7">
        <v>10</v>
      </c>
      <c r="J24" s="7">
        <v>5</v>
      </c>
      <c r="K24" s="7">
        <v>6</v>
      </c>
      <c r="L24" s="7">
        <v>4</v>
      </c>
    </row>
    <row r="25" spans="1:12" ht="12.75">
      <c r="A25" s="14" t="s">
        <v>11</v>
      </c>
      <c r="B25" s="3">
        <v>14</v>
      </c>
      <c r="C25" s="3">
        <v>12</v>
      </c>
      <c r="D25" s="3">
        <v>6</v>
      </c>
      <c r="E25" s="3">
        <v>9</v>
      </c>
      <c r="F25" s="3">
        <v>8</v>
      </c>
      <c r="G25" s="3">
        <v>11</v>
      </c>
      <c r="H25" s="15">
        <v>11</v>
      </c>
      <c r="I25" s="7">
        <v>9</v>
      </c>
      <c r="J25" s="7">
        <v>2</v>
      </c>
      <c r="K25" s="7">
        <v>2</v>
      </c>
      <c r="L25" s="7">
        <v>2</v>
      </c>
    </row>
    <row r="26" spans="1:12" ht="12.75">
      <c r="A26" s="14" t="s">
        <v>12</v>
      </c>
      <c r="B26" s="3">
        <v>8</v>
      </c>
      <c r="C26" s="3">
        <v>4</v>
      </c>
      <c r="D26" s="3">
        <v>2</v>
      </c>
      <c r="E26" s="3">
        <v>5</v>
      </c>
      <c r="F26" s="3">
        <v>5</v>
      </c>
      <c r="G26" s="3">
        <v>7</v>
      </c>
      <c r="H26" s="15">
        <v>4</v>
      </c>
      <c r="I26" s="7">
        <v>5</v>
      </c>
      <c r="J26" s="7">
        <v>5</v>
      </c>
      <c r="K26" s="7">
        <v>6</v>
      </c>
      <c r="L26" s="7">
        <v>2</v>
      </c>
    </row>
    <row r="27" spans="1:12" ht="12.75">
      <c r="A27" s="14" t="s">
        <v>13</v>
      </c>
      <c r="B27" s="3">
        <v>9</v>
      </c>
      <c r="C27" s="3">
        <v>5</v>
      </c>
      <c r="D27" s="3">
        <v>6</v>
      </c>
      <c r="E27" s="3">
        <v>6</v>
      </c>
      <c r="F27" s="3">
        <v>5</v>
      </c>
      <c r="G27" s="3">
        <v>8</v>
      </c>
      <c r="H27" s="15">
        <v>7</v>
      </c>
      <c r="I27" s="7">
        <v>7</v>
      </c>
      <c r="J27" s="7">
        <v>5</v>
      </c>
      <c r="K27" s="7">
        <v>4</v>
      </c>
      <c r="L27" s="7">
        <v>4</v>
      </c>
    </row>
    <row r="28" spans="1:12" ht="12.75">
      <c r="A28" s="14" t="s">
        <v>14</v>
      </c>
      <c r="B28" s="3">
        <v>6</v>
      </c>
      <c r="C28" s="3">
        <v>5</v>
      </c>
      <c r="D28" s="3">
        <v>1</v>
      </c>
      <c r="E28" s="3">
        <v>4</v>
      </c>
      <c r="F28" s="3">
        <v>4</v>
      </c>
      <c r="G28" s="3">
        <v>6</v>
      </c>
      <c r="H28" s="15">
        <v>5</v>
      </c>
      <c r="I28" s="7">
        <v>5</v>
      </c>
      <c r="J28" s="7">
        <v>2</v>
      </c>
      <c r="K28" s="7">
        <v>3</v>
      </c>
      <c r="L28" s="7">
        <v>2</v>
      </c>
    </row>
    <row r="29" spans="1:12" ht="12.75">
      <c r="A29" s="14" t="s">
        <v>15</v>
      </c>
      <c r="B29" s="3">
        <v>4</v>
      </c>
      <c r="C29" s="3">
        <v>4</v>
      </c>
      <c r="D29" s="3">
        <v>1</v>
      </c>
      <c r="E29" s="3">
        <v>4</v>
      </c>
      <c r="F29" s="3">
        <v>3</v>
      </c>
      <c r="G29" s="3">
        <v>3</v>
      </c>
      <c r="H29" s="15">
        <v>3</v>
      </c>
      <c r="I29" s="7">
        <v>4</v>
      </c>
      <c r="J29" s="7">
        <v>3</v>
      </c>
      <c r="K29" s="7">
        <v>2</v>
      </c>
      <c r="L29" s="7">
        <v>2</v>
      </c>
    </row>
    <row r="30" spans="1:12" ht="12.75">
      <c r="A30" s="14" t="s">
        <v>16</v>
      </c>
      <c r="B30" s="3">
        <v>6</v>
      </c>
      <c r="C30" s="3">
        <v>6</v>
      </c>
      <c r="D30" s="3">
        <v>2</v>
      </c>
      <c r="E30" s="3">
        <v>6</v>
      </c>
      <c r="F30" s="3">
        <v>4</v>
      </c>
      <c r="G30" s="3">
        <v>5</v>
      </c>
      <c r="H30" s="15">
        <v>6</v>
      </c>
      <c r="I30" s="7">
        <v>6</v>
      </c>
      <c r="J30" s="7">
        <v>2</v>
      </c>
      <c r="K30" s="7">
        <v>2</v>
      </c>
      <c r="L30" s="7">
        <v>1</v>
      </c>
    </row>
    <row r="31" spans="1:12" ht="12.75">
      <c r="A31" s="14" t="s">
        <v>17</v>
      </c>
      <c r="B31" s="3">
        <v>4</v>
      </c>
      <c r="C31" s="3">
        <v>4</v>
      </c>
      <c r="D31" s="3">
        <v>1</v>
      </c>
      <c r="E31" s="3">
        <v>3</v>
      </c>
      <c r="F31" s="3">
        <v>3</v>
      </c>
      <c r="G31" s="3">
        <v>3</v>
      </c>
      <c r="H31" s="15">
        <v>3</v>
      </c>
      <c r="I31" s="7">
        <v>3</v>
      </c>
      <c r="J31" s="7">
        <v>1</v>
      </c>
      <c r="K31" s="7">
        <v>3</v>
      </c>
      <c r="L31" s="7">
        <v>1</v>
      </c>
    </row>
    <row r="33" spans="1:12" ht="12.75">
      <c r="A33" s="165" t="s">
        <v>174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</row>
    <row r="34" spans="1:12" ht="12.75">
      <c r="A34" s="165" t="s">
        <v>146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</row>
    <row r="35" spans="1:12" ht="12.75">
      <c r="A35" s="171" t="s">
        <v>229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</row>
    <row r="36" spans="1:12" ht="12.75">
      <c r="A36" s="171" t="s">
        <v>200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</row>
  </sheetData>
  <sheetProtection/>
  <mergeCells count="8">
    <mergeCell ref="A36:L36"/>
    <mergeCell ref="A35:L35"/>
    <mergeCell ref="A1:L1"/>
    <mergeCell ref="E5:H5"/>
    <mergeCell ref="I5:L5"/>
    <mergeCell ref="A33:L33"/>
    <mergeCell ref="A34:L34"/>
    <mergeCell ref="I4:L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H2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6" customWidth="1"/>
    <col min="2" max="2" width="5.140625" style="5" bestFit="1" customWidth="1"/>
    <col min="3" max="3" width="6.421875" style="5" bestFit="1" customWidth="1"/>
    <col min="4" max="4" width="6.57421875" style="5" bestFit="1" customWidth="1"/>
    <col min="5" max="5" width="7.8515625" style="5" bestFit="1" customWidth="1"/>
    <col min="6" max="6" width="13.8515625" style="5" customWidth="1"/>
    <col min="7" max="16384" width="11.421875" style="5" customWidth="1"/>
  </cols>
  <sheetData>
    <row r="1" spans="1:8" ht="18" customHeight="1">
      <c r="A1" s="162" t="s">
        <v>207</v>
      </c>
      <c r="B1" s="162"/>
      <c r="C1" s="162"/>
      <c r="D1" s="162"/>
      <c r="E1" s="162"/>
      <c r="F1" s="162"/>
      <c r="G1" s="42"/>
      <c r="H1" s="42"/>
    </row>
    <row r="2" spans="1:6" ht="18" customHeight="1">
      <c r="A2" s="40"/>
      <c r="B2" s="40"/>
      <c r="C2" s="40"/>
      <c r="D2" s="40"/>
      <c r="E2" s="40"/>
      <c r="F2" s="40"/>
    </row>
    <row r="3" spans="1:6" ht="18" customHeight="1">
      <c r="A3" s="40"/>
      <c r="B3" s="40"/>
      <c r="C3" s="40"/>
      <c r="D3" s="40"/>
      <c r="E3" s="40"/>
      <c r="F3" s="40"/>
    </row>
    <row r="4" spans="4:6" ht="12.75">
      <c r="D4" s="7"/>
      <c r="E4" s="7"/>
      <c r="F4" s="7" t="s">
        <v>108</v>
      </c>
    </row>
    <row r="5" spans="1:6" ht="12.75">
      <c r="A5" s="14"/>
      <c r="B5" s="16" t="s">
        <v>0</v>
      </c>
      <c r="C5" s="16" t="s">
        <v>77</v>
      </c>
      <c r="D5" s="16" t="s">
        <v>78</v>
      </c>
      <c r="E5" s="2" t="s">
        <v>137</v>
      </c>
      <c r="F5" s="16" t="s">
        <v>79</v>
      </c>
    </row>
    <row r="6" spans="1:6" ht="12.75">
      <c r="A6" s="14" t="s">
        <v>3</v>
      </c>
      <c r="B6" s="15">
        <v>155</v>
      </c>
      <c r="C6" s="15">
        <v>18</v>
      </c>
      <c r="D6" s="15">
        <v>17</v>
      </c>
      <c r="E6" s="15">
        <v>1</v>
      </c>
      <c r="F6" s="7">
        <v>119</v>
      </c>
    </row>
    <row r="7" spans="1:6" ht="12.75">
      <c r="A7" s="12" t="s">
        <v>147</v>
      </c>
      <c r="B7" s="15" t="s">
        <v>214</v>
      </c>
      <c r="C7" s="15" t="s">
        <v>214</v>
      </c>
      <c r="D7" s="15" t="s">
        <v>214</v>
      </c>
      <c r="E7" s="15" t="s">
        <v>214</v>
      </c>
      <c r="F7" s="7" t="s">
        <v>214</v>
      </c>
    </row>
    <row r="8" spans="1:6" ht="12.75">
      <c r="A8" s="12" t="s">
        <v>123</v>
      </c>
      <c r="B8" s="15" t="s">
        <v>214</v>
      </c>
      <c r="C8" s="15" t="s">
        <v>214</v>
      </c>
      <c r="D8" s="15" t="s">
        <v>214</v>
      </c>
      <c r="E8" s="15" t="s">
        <v>214</v>
      </c>
      <c r="F8" s="7" t="s">
        <v>214</v>
      </c>
    </row>
    <row r="9" spans="1:6" ht="12.75">
      <c r="A9" s="12" t="s">
        <v>124</v>
      </c>
      <c r="B9" s="15">
        <v>1</v>
      </c>
      <c r="C9" s="15" t="s">
        <v>214</v>
      </c>
      <c r="D9" s="15" t="s">
        <v>214</v>
      </c>
      <c r="E9" s="15" t="s">
        <v>214</v>
      </c>
      <c r="F9" s="7">
        <v>1</v>
      </c>
    </row>
    <row r="10" spans="1:6" ht="12.75">
      <c r="A10" s="8" t="s">
        <v>125</v>
      </c>
      <c r="B10" s="15">
        <v>2</v>
      </c>
      <c r="C10" s="15" t="s">
        <v>214</v>
      </c>
      <c r="D10" s="15" t="s">
        <v>214</v>
      </c>
      <c r="E10" s="15" t="s">
        <v>214</v>
      </c>
      <c r="F10" s="7">
        <v>2</v>
      </c>
    </row>
    <row r="11" spans="1:6" ht="12.75">
      <c r="A11" s="8" t="s">
        <v>126</v>
      </c>
      <c r="B11" s="15">
        <v>64</v>
      </c>
      <c r="C11" s="15">
        <v>7</v>
      </c>
      <c r="D11" s="15">
        <v>12</v>
      </c>
      <c r="E11" s="15" t="s">
        <v>214</v>
      </c>
      <c r="F11" s="7">
        <v>45</v>
      </c>
    </row>
    <row r="12" spans="1:6" ht="12.75">
      <c r="A12" s="8" t="s">
        <v>127</v>
      </c>
      <c r="B12" s="15">
        <v>7</v>
      </c>
      <c r="C12" s="15">
        <v>1</v>
      </c>
      <c r="D12" s="15" t="s">
        <v>214</v>
      </c>
      <c r="E12" s="15" t="s">
        <v>214</v>
      </c>
      <c r="F12" s="7">
        <v>6</v>
      </c>
    </row>
    <row r="13" spans="1:6" ht="12.75">
      <c r="A13" s="8" t="s">
        <v>128</v>
      </c>
      <c r="B13" s="15">
        <v>25</v>
      </c>
      <c r="C13" s="15">
        <v>9</v>
      </c>
      <c r="D13" s="15">
        <v>5</v>
      </c>
      <c r="E13" s="15">
        <v>1</v>
      </c>
      <c r="F13" s="7">
        <v>10</v>
      </c>
    </row>
    <row r="14" spans="1:6" ht="12.75">
      <c r="A14" s="8" t="s">
        <v>129</v>
      </c>
      <c r="B14" s="15">
        <v>32</v>
      </c>
      <c r="C14" s="15">
        <v>1</v>
      </c>
      <c r="D14" s="15" t="s">
        <v>214</v>
      </c>
      <c r="E14" s="15" t="s">
        <v>214</v>
      </c>
      <c r="F14" s="7">
        <v>31</v>
      </c>
    </row>
    <row r="15" spans="1:6" ht="12.75">
      <c r="A15" s="8" t="s">
        <v>130</v>
      </c>
      <c r="B15" s="15">
        <v>16</v>
      </c>
      <c r="C15" s="15" t="s">
        <v>214</v>
      </c>
      <c r="D15" s="15" t="s">
        <v>214</v>
      </c>
      <c r="E15" s="15" t="s">
        <v>214</v>
      </c>
      <c r="F15" s="7">
        <v>16</v>
      </c>
    </row>
    <row r="16" spans="1:6" ht="12.75">
      <c r="A16" s="8" t="s">
        <v>131</v>
      </c>
      <c r="B16" s="15">
        <v>8</v>
      </c>
      <c r="C16" s="15" t="s">
        <v>214</v>
      </c>
      <c r="D16" s="15" t="s">
        <v>214</v>
      </c>
      <c r="E16" s="15" t="s">
        <v>214</v>
      </c>
      <c r="F16" s="7">
        <v>8</v>
      </c>
    </row>
    <row r="17" spans="1:6" ht="12.75">
      <c r="A17" s="14" t="s">
        <v>4</v>
      </c>
      <c r="B17" s="17">
        <v>151</v>
      </c>
      <c r="C17" s="17">
        <v>16</v>
      </c>
      <c r="D17" s="17">
        <v>17</v>
      </c>
      <c r="E17" s="17">
        <v>1</v>
      </c>
      <c r="F17" s="7">
        <v>117</v>
      </c>
    </row>
    <row r="18" spans="1:6" ht="12.75">
      <c r="A18" s="14" t="s">
        <v>5</v>
      </c>
      <c r="B18" s="17">
        <v>4</v>
      </c>
      <c r="C18" s="17">
        <v>2</v>
      </c>
      <c r="D18" s="17" t="s">
        <v>214</v>
      </c>
      <c r="E18" s="17" t="s">
        <v>214</v>
      </c>
      <c r="F18" s="7">
        <v>2</v>
      </c>
    </row>
    <row r="19" spans="1:6" ht="12.75">
      <c r="A19" s="14" t="s">
        <v>6</v>
      </c>
      <c r="B19" s="15">
        <v>126</v>
      </c>
      <c r="C19" s="15">
        <v>11</v>
      </c>
      <c r="D19" s="15">
        <v>12</v>
      </c>
      <c r="E19" s="15" t="s">
        <v>214</v>
      </c>
      <c r="F19" s="7">
        <v>103</v>
      </c>
    </row>
    <row r="20" spans="1:6" ht="12.75">
      <c r="A20" s="14" t="s">
        <v>7</v>
      </c>
      <c r="B20" s="15">
        <v>29</v>
      </c>
      <c r="C20" s="15">
        <v>7</v>
      </c>
      <c r="D20" s="15">
        <v>5</v>
      </c>
      <c r="E20" s="15">
        <v>1</v>
      </c>
      <c r="F20" s="7">
        <v>16</v>
      </c>
    </row>
    <row r="22" spans="1:6" ht="12.75">
      <c r="A22" s="165" t="s">
        <v>116</v>
      </c>
      <c r="B22" s="165"/>
      <c r="C22" s="165"/>
      <c r="D22" s="165"/>
      <c r="E22" s="165"/>
      <c r="F22" s="165"/>
    </row>
    <row r="23" spans="1:6" s="32" customFormat="1" ht="25.5" customHeight="1">
      <c r="A23" s="183" t="s">
        <v>200</v>
      </c>
      <c r="B23" s="183"/>
      <c r="C23" s="183"/>
      <c r="D23" s="183"/>
      <c r="E23" s="183"/>
      <c r="F23" s="183"/>
    </row>
  </sheetData>
  <sheetProtection/>
  <mergeCells count="3">
    <mergeCell ref="A22:F22"/>
    <mergeCell ref="A23:F23"/>
    <mergeCell ref="A1:F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1:H2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6" customWidth="1"/>
    <col min="2" max="2" width="6.28125" style="5" bestFit="1" customWidth="1"/>
    <col min="3" max="3" width="11.7109375" style="5" bestFit="1" customWidth="1"/>
    <col min="4" max="4" width="21.57421875" style="5" bestFit="1" customWidth="1"/>
    <col min="5" max="5" width="11.00390625" style="5" bestFit="1" customWidth="1"/>
    <col min="6" max="16384" width="11.421875" style="5" customWidth="1"/>
  </cols>
  <sheetData>
    <row r="1" spans="1:8" ht="18" customHeight="1">
      <c r="A1" s="162" t="s">
        <v>208</v>
      </c>
      <c r="B1" s="162"/>
      <c r="C1" s="162"/>
      <c r="D1" s="162"/>
      <c r="E1" s="162"/>
      <c r="F1" s="42"/>
      <c r="G1" s="42"/>
      <c r="H1" s="42"/>
    </row>
    <row r="2" spans="1:5" ht="18" customHeight="1">
      <c r="A2" s="40"/>
      <c r="B2" s="40"/>
      <c r="C2" s="40"/>
      <c r="D2" s="40"/>
      <c r="E2" s="40"/>
    </row>
    <row r="3" spans="1:5" ht="18" customHeight="1">
      <c r="A3" s="40"/>
      <c r="B3" s="40"/>
      <c r="C3" s="40"/>
      <c r="D3" s="40"/>
      <c r="E3" s="40"/>
    </row>
    <row r="4" spans="4:5" ht="12.75">
      <c r="D4" s="163" t="s">
        <v>109</v>
      </c>
      <c r="E4" s="163"/>
    </row>
    <row r="5" spans="1:5" s="32" customFormat="1" ht="25.5">
      <c r="A5" s="33"/>
      <c r="B5" s="24" t="s">
        <v>0</v>
      </c>
      <c r="C5" s="24" t="s">
        <v>161</v>
      </c>
      <c r="D5" s="24" t="s">
        <v>162</v>
      </c>
      <c r="E5" s="24" t="s">
        <v>163</v>
      </c>
    </row>
    <row r="6" spans="1:5" ht="12.75">
      <c r="A6" s="14" t="s">
        <v>3</v>
      </c>
      <c r="B6" s="15">
        <v>3633</v>
      </c>
      <c r="C6" s="15">
        <v>1746</v>
      </c>
      <c r="D6" s="15">
        <v>1834</v>
      </c>
      <c r="E6" s="7">
        <v>53</v>
      </c>
    </row>
    <row r="7" spans="1:5" ht="12.75">
      <c r="A7" s="12" t="s">
        <v>147</v>
      </c>
      <c r="B7" s="15">
        <v>25</v>
      </c>
      <c r="C7" s="15">
        <v>14</v>
      </c>
      <c r="D7" s="15">
        <v>11</v>
      </c>
      <c r="E7" s="7" t="s">
        <v>214</v>
      </c>
    </row>
    <row r="8" spans="1:5" ht="12.75">
      <c r="A8" s="12" t="s">
        <v>123</v>
      </c>
      <c r="B8" s="15">
        <v>114</v>
      </c>
      <c r="C8" s="15">
        <v>53</v>
      </c>
      <c r="D8" s="15">
        <v>60</v>
      </c>
      <c r="E8" s="7">
        <v>1</v>
      </c>
    </row>
    <row r="9" spans="1:5" ht="12.75">
      <c r="A9" s="12" t="s">
        <v>124</v>
      </c>
      <c r="B9" s="15">
        <v>675</v>
      </c>
      <c r="C9" s="15">
        <v>249</v>
      </c>
      <c r="D9" s="15">
        <v>410</v>
      </c>
      <c r="E9" s="7">
        <v>16</v>
      </c>
    </row>
    <row r="10" spans="1:5" ht="12.75">
      <c r="A10" s="8" t="s">
        <v>125</v>
      </c>
      <c r="B10" s="15">
        <v>49</v>
      </c>
      <c r="C10" s="15">
        <v>19</v>
      </c>
      <c r="D10" s="15">
        <v>26</v>
      </c>
      <c r="E10" s="7">
        <v>4</v>
      </c>
    </row>
    <row r="11" spans="1:5" ht="12.75">
      <c r="A11" s="8" t="s">
        <v>126</v>
      </c>
      <c r="B11" s="15">
        <v>140</v>
      </c>
      <c r="C11" s="15">
        <v>55</v>
      </c>
      <c r="D11" s="15">
        <v>83</v>
      </c>
      <c r="E11" s="7">
        <v>2</v>
      </c>
    </row>
    <row r="12" spans="1:5" ht="12.75">
      <c r="A12" s="8" t="s">
        <v>127</v>
      </c>
      <c r="B12" s="15">
        <v>1157</v>
      </c>
      <c r="C12" s="15">
        <v>542</v>
      </c>
      <c r="D12" s="15">
        <v>603</v>
      </c>
      <c r="E12" s="7">
        <v>12</v>
      </c>
    </row>
    <row r="13" spans="1:5" ht="12.75">
      <c r="A13" s="8" t="s">
        <v>128</v>
      </c>
      <c r="B13" s="15">
        <v>172</v>
      </c>
      <c r="C13" s="15">
        <v>75</v>
      </c>
      <c r="D13" s="15">
        <v>95</v>
      </c>
      <c r="E13" s="7">
        <v>2</v>
      </c>
    </row>
    <row r="14" spans="1:5" ht="12.75">
      <c r="A14" s="8" t="s">
        <v>129</v>
      </c>
      <c r="B14" s="15">
        <v>16</v>
      </c>
      <c r="C14" s="15">
        <v>7</v>
      </c>
      <c r="D14" s="15">
        <v>8</v>
      </c>
      <c r="E14" s="7">
        <v>1</v>
      </c>
    </row>
    <row r="15" spans="1:5" ht="12.75">
      <c r="A15" s="8" t="s">
        <v>130</v>
      </c>
      <c r="B15" s="15">
        <v>1285</v>
      </c>
      <c r="C15" s="15">
        <v>732</v>
      </c>
      <c r="D15" s="15">
        <v>538</v>
      </c>
      <c r="E15" s="7">
        <v>15</v>
      </c>
    </row>
    <row r="16" spans="1:5" ht="12.75">
      <c r="A16" s="8" t="s">
        <v>131</v>
      </c>
      <c r="B16" s="15" t="s">
        <v>214</v>
      </c>
      <c r="C16" s="15" t="s">
        <v>214</v>
      </c>
      <c r="D16" s="15" t="s">
        <v>214</v>
      </c>
      <c r="E16" s="7" t="s">
        <v>214</v>
      </c>
    </row>
    <row r="17" spans="1:5" ht="12.75">
      <c r="A17" s="14" t="s">
        <v>4</v>
      </c>
      <c r="B17" s="17">
        <v>3211</v>
      </c>
      <c r="C17" s="17">
        <v>1607</v>
      </c>
      <c r="D17" s="17">
        <v>1569</v>
      </c>
      <c r="E17" s="7">
        <v>35</v>
      </c>
    </row>
    <row r="18" spans="1:5" ht="12.75">
      <c r="A18" s="14" t="s">
        <v>5</v>
      </c>
      <c r="B18" s="17">
        <v>422</v>
      </c>
      <c r="C18" s="17">
        <v>139</v>
      </c>
      <c r="D18" s="17">
        <v>265</v>
      </c>
      <c r="E18" s="7">
        <v>18</v>
      </c>
    </row>
    <row r="19" spans="1:5" ht="12.75">
      <c r="A19" s="14" t="s">
        <v>6</v>
      </c>
      <c r="B19" s="15">
        <v>2828</v>
      </c>
      <c r="C19" s="15">
        <v>1373</v>
      </c>
      <c r="D19" s="15">
        <v>1410</v>
      </c>
      <c r="E19" s="7">
        <v>45</v>
      </c>
    </row>
    <row r="20" spans="1:5" ht="12.75">
      <c r="A20" s="14" t="s">
        <v>7</v>
      </c>
      <c r="B20" s="15">
        <v>805</v>
      </c>
      <c r="C20" s="15">
        <v>373</v>
      </c>
      <c r="D20" s="15">
        <v>424</v>
      </c>
      <c r="E20" s="7">
        <v>8</v>
      </c>
    </row>
    <row r="22" spans="1:5" ht="12.75">
      <c r="A22" s="165" t="s">
        <v>174</v>
      </c>
      <c r="B22" s="165"/>
      <c r="C22" s="165"/>
      <c r="D22" s="165"/>
      <c r="E22" s="165"/>
    </row>
    <row r="23" spans="1:5" ht="12.75">
      <c r="A23" s="165" t="s">
        <v>175</v>
      </c>
      <c r="B23" s="165"/>
      <c r="C23" s="165"/>
      <c r="D23" s="165"/>
      <c r="E23" s="165"/>
    </row>
    <row r="24" spans="1:5" s="32" customFormat="1" ht="25.5" customHeight="1">
      <c r="A24" s="183" t="s">
        <v>200</v>
      </c>
      <c r="B24" s="183"/>
      <c r="C24" s="183"/>
      <c r="D24" s="183"/>
      <c r="E24" s="183"/>
    </row>
  </sheetData>
  <sheetProtection/>
  <mergeCells count="5">
    <mergeCell ref="A24:E24"/>
    <mergeCell ref="D4:E4"/>
    <mergeCell ref="A1:E1"/>
    <mergeCell ref="A22:E22"/>
    <mergeCell ref="A23:E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A1:H2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6" customWidth="1"/>
    <col min="2" max="2" width="5.140625" style="5" bestFit="1" customWidth="1"/>
    <col min="3" max="3" width="11.7109375" style="5" bestFit="1" customWidth="1"/>
    <col min="4" max="4" width="9.00390625" style="5" bestFit="1" customWidth="1"/>
    <col min="5" max="5" width="21.28125" style="5" bestFit="1" customWidth="1"/>
    <col min="6" max="6" width="11.421875" style="5" bestFit="1" customWidth="1"/>
    <col min="7" max="16384" width="11.421875" style="5" customWidth="1"/>
  </cols>
  <sheetData>
    <row r="1" spans="1:8" ht="18" customHeight="1">
      <c r="A1" s="162" t="s">
        <v>209</v>
      </c>
      <c r="B1" s="162"/>
      <c r="C1" s="162"/>
      <c r="D1" s="162"/>
      <c r="E1" s="162"/>
      <c r="F1" s="162"/>
      <c r="G1" s="42"/>
      <c r="H1" s="42"/>
    </row>
    <row r="2" spans="1:6" ht="18" customHeight="1">
      <c r="A2" s="40"/>
      <c r="B2" s="40"/>
      <c r="C2" s="40"/>
      <c r="D2" s="40"/>
      <c r="E2" s="40"/>
      <c r="F2" s="40"/>
    </row>
    <row r="3" spans="1:6" ht="18" customHeight="1">
      <c r="A3" s="40"/>
      <c r="B3" s="40"/>
      <c r="C3" s="40"/>
      <c r="D3" s="40"/>
      <c r="E3" s="40"/>
      <c r="F3" s="40"/>
    </row>
    <row r="4" spans="5:6" ht="12.75">
      <c r="E4" s="163" t="s">
        <v>110</v>
      </c>
      <c r="F4" s="163"/>
    </row>
    <row r="5" spans="1:6" ht="25.5">
      <c r="A5" s="14"/>
      <c r="B5" s="16" t="s">
        <v>0</v>
      </c>
      <c r="C5" s="24" t="s">
        <v>164</v>
      </c>
      <c r="D5" s="24" t="s">
        <v>165</v>
      </c>
      <c r="E5" s="24" t="s">
        <v>166</v>
      </c>
      <c r="F5" s="24" t="s">
        <v>167</v>
      </c>
    </row>
    <row r="6" spans="1:6" ht="12.75">
      <c r="A6" s="14" t="s">
        <v>3</v>
      </c>
      <c r="B6" s="15">
        <v>196</v>
      </c>
      <c r="C6" s="15">
        <v>57</v>
      </c>
      <c r="D6" s="15">
        <v>43</v>
      </c>
      <c r="E6" s="15">
        <v>81</v>
      </c>
      <c r="F6" s="15">
        <v>15</v>
      </c>
    </row>
    <row r="7" spans="1:6" ht="12.75">
      <c r="A7" s="12" t="s">
        <v>147</v>
      </c>
      <c r="B7" s="15" t="s">
        <v>214</v>
      </c>
      <c r="C7" s="15" t="s">
        <v>214</v>
      </c>
      <c r="D7" s="15" t="s">
        <v>214</v>
      </c>
      <c r="E7" s="15" t="s">
        <v>214</v>
      </c>
      <c r="F7" s="15" t="s">
        <v>214</v>
      </c>
    </row>
    <row r="8" spans="1:6" ht="12.75">
      <c r="A8" s="12" t="s">
        <v>123</v>
      </c>
      <c r="B8" s="15">
        <v>35</v>
      </c>
      <c r="C8" s="15">
        <v>20</v>
      </c>
      <c r="D8" s="15" t="s">
        <v>214</v>
      </c>
      <c r="E8" s="15">
        <v>14</v>
      </c>
      <c r="F8" s="15">
        <v>1</v>
      </c>
    </row>
    <row r="9" spans="1:6" ht="12.75">
      <c r="A9" s="12" t="s">
        <v>124</v>
      </c>
      <c r="B9" s="15">
        <v>90</v>
      </c>
      <c r="C9" s="15">
        <v>37</v>
      </c>
      <c r="D9" s="15">
        <v>28</v>
      </c>
      <c r="E9" s="15">
        <v>20</v>
      </c>
      <c r="F9" s="15">
        <v>5</v>
      </c>
    </row>
    <row r="10" spans="1:6" ht="12.75">
      <c r="A10" s="8" t="s">
        <v>125</v>
      </c>
      <c r="B10" s="15">
        <v>1</v>
      </c>
      <c r="C10" s="15" t="s">
        <v>214</v>
      </c>
      <c r="D10" s="15" t="s">
        <v>214</v>
      </c>
      <c r="E10" s="15">
        <v>1</v>
      </c>
      <c r="F10" s="15" t="s">
        <v>214</v>
      </c>
    </row>
    <row r="11" spans="1:6" ht="12.75">
      <c r="A11" s="8" t="s">
        <v>126</v>
      </c>
      <c r="B11" s="15" t="s">
        <v>214</v>
      </c>
      <c r="C11" s="15" t="s">
        <v>214</v>
      </c>
      <c r="D11" s="15" t="s">
        <v>214</v>
      </c>
      <c r="E11" s="15" t="s">
        <v>214</v>
      </c>
      <c r="F11" s="15" t="s">
        <v>214</v>
      </c>
    </row>
    <row r="12" spans="1:6" ht="12.75">
      <c r="A12" s="8" t="s">
        <v>127</v>
      </c>
      <c r="B12" s="15">
        <v>41</v>
      </c>
      <c r="C12" s="15" t="s">
        <v>214</v>
      </c>
      <c r="D12" s="15">
        <v>5</v>
      </c>
      <c r="E12" s="15">
        <v>35</v>
      </c>
      <c r="F12" s="15">
        <v>1</v>
      </c>
    </row>
    <row r="13" spans="1:6" ht="12.75">
      <c r="A13" s="8" t="s">
        <v>128</v>
      </c>
      <c r="B13" s="15">
        <v>27</v>
      </c>
      <c r="C13" s="15" t="s">
        <v>214</v>
      </c>
      <c r="D13" s="15">
        <v>10</v>
      </c>
      <c r="E13" s="15">
        <v>11</v>
      </c>
      <c r="F13" s="15">
        <v>6</v>
      </c>
    </row>
    <row r="14" spans="1:6" ht="12.75">
      <c r="A14" s="8" t="s">
        <v>129</v>
      </c>
      <c r="B14" s="15">
        <v>2</v>
      </c>
      <c r="C14" s="15" t="s">
        <v>214</v>
      </c>
      <c r="D14" s="15" t="s">
        <v>214</v>
      </c>
      <c r="E14" s="15" t="s">
        <v>214</v>
      </c>
      <c r="F14" s="15">
        <v>2</v>
      </c>
    </row>
    <row r="15" spans="1:6" ht="12.75">
      <c r="A15" s="8" t="s">
        <v>130</v>
      </c>
      <c r="B15" s="15" t="s">
        <v>214</v>
      </c>
      <c r="C15" s="15" t="s">
        <v>214</v>
      </c>
      <c r="D15" s="15" t="s">
        <v>214</v>
      </c>
      <c r="E15" s="15" t="s">
        <v>214</v>
      </c>
      <c r="F15" s="15" t="s">
        <v>214</v>
      </c>
    </row>
    <row r="16" spans="1:6" ht="12.75">
      <c r="A16" s="8" t="s">
        <v>131</v>
      </c>
      <c r="B16" s="15" t="s">
        <v>214</v>
      </c>
      <c r="C16" s="15" t="s">
        <v>214</v>
      </c>
      <c r="D16" s="15" t="s">
        <v>214</v>
      </c>
      <c r="E16" s="15" t="s">
        <v>214</v>
      </c>
      <c r="F16" s="15" t="s">
        <v>214</v>
      </c>
    </row>
    <row r="17" spans="1:6" ht="12.75">
      <c r="A17" s="14" t="s">
        <v>4</v>
      </c>
      <c r="B17" s="17">
        <v>155</v>
      </c>
      <c r="C17" s="17">
        <v>37</v>
      </c>
      <c r="D17" s="17">
        <v>38</v>
      </c>
      <c r="E17" s="17">
        <v>66</v>
      </c>
      <c r="F17" s="17">
        <v>14</v>
      </c>
    </row>
    <row r="18" spans="1:6" ht="12.75">
      <c r="A18" s="14" t="s">
        <v>5</v>
      </c>
      <c r="B18" s="17">
        <v>41</v>
      </c>
      <c r="C18" s="17">
        <v>20</v>
      </c>
      <c r="D18" s="17">
        <v>5</v>
      </c>
      <c r="E18" s="17">
        <v>15</v>
      </c>
      <c r="F18" s="17">
        <v>1</v>
      </c>
    </row>
    <row r="19" spans="1:6" ht="12.75">
      <c r="A19" s="14" t="s">
        <v>6</v>
      </c>
      <c r="B19" s="15">
        <v>188</v>
      </c>
      <c r="C19" s="15">
        <v>57</v>
      </c>
      <c r="D19" s="15">
        <v>43</v>
      </c>
      <c r="E19" s="15">
        <v>76</v>
      </c>
      <c r="F19" s="15">
        <v>12</v>
      </c>
    </row>
    <row r="20" spans="1:6" ht="12.75">
      <c r="A20" s="14" t="s">
        <v>7</v>
      </c>
      <c r="B20" s="15">
        <v>8</v>
      </c>
      <c r="C20" s="15" t="s">
        <v>214</v>
      </c>
      <c r="D20" s="15" t="s">
        <v>214</v>
      </c>
      <c r="E20" s="15">
        <v>5</v>
      </c>
      <c r="F20" s="15">
        <v>3</v>
      </c>
    </row>
    <row r="22" spans="1:6" ht="12.75">
      <c r="A22" s="165" t="s">
        <v>116</v>
      </c>
      <c r="B22" s="165"/>
      <c r="C22" s="165"/>
      <c r="D22" s="165"/>
      <c r="E22" s="165"/>
      <c r="F22" s="165"/>
    </row>
    <row r="23" spans="1:6" ht="12.75">
      <c r="A23" s="171" t="s">
        <v>200</v>
      </c>
      <c r="B23" s="171"/>
      <c r="C23" s="171"/>
      <c r="D23" s="171"/>
      <c r="E23" s="171"/>
      <c r="F23" s="171"/>
    </row>
  </sheetData>
  <sheetProtection/>
  <mergeCells count="4">
    <mergeCell ref="A1:F1"/>
    <mergeCell ref="A22:F22"/>
    <mergeCell ref="A23:F23"/>
    <mergeCell ref="E4:F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</sheetPr>
  <dimension ref="A1:H2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6" customWidth="1"/>
    <col min="2" max="3" width="6.28125" style="5" bestFit="1" customWidth="1"/>
    <col min="4" max="4" width="13.00390625" style="5" bestFit="1" customWidth="1"/>
    <col min="5" max="5" width="10.7109375" style="5" bestFit="1" customWidth="1"/>
    <col min="6" max="6" width="11.140625" style="5" bestFit="1" customWidth="1"/>
    <col min="7" max="16384" width="11.421875" style="5" customWidth="1"/>
  </cols>
  <sheetData>
    <row r="1" spans="1:8" ht="18" customHeight="1">
      <c r="A1" s="162" t="s">
        <v>210</v>
      </c>
      <c r="B1" s="162"/>
      <c r="C1" s="162"/>
      <c r="D1" s="162"/>
      <c r="E1" s="162"/>
      <c r="F1" s="162"/>
      <c r="G1" s="42"/>
      <c r="H1" s="42"/>
    </row>
    <row r="2" spans="1:6" ht="18" customHeight="1">
      <c r="A2" s="40"/>
      <c r="B2" s="40"/>
      <c r="C2" s="40"/>
      <c r="D2" s="40"/>
      <c r="E2" s="40"/>
      <c r="F2" s="40"/>
    </row>
    <row r="3" spans="1:6" ht="18" customHeight="1">
      <c r="A3" s="40"/>
      <c r="B3" s="40"/>
      <c r="C3" s="40"/>
      <c r="D3" s="40"/>
      <c r="E3" s="40"/>
      <c r="F3" s="40"/>
    </row>
    <row r="4" spans="5:6" ht="12.75">
      <c r="E4" s="163" t="s">
        <v>111</v>
      </c>
      <c r="F4" s="163"/>
    </row>
    <row r="5" spans="1:6" ht="25.5">
      <c r="A5" s="14"/>
      <c r="B5" s="16" t="s">
        <v>0</v>
      </c>
      <c r="C5" s="16" t="s">
        <v>80</v>
      </c>
      <c r="D5" s="24" t="s">
        <v>168</v>
      </c>
      <c r="E5" s="16" t="s">
        <v>81</v>
      </c>
      <c r="F5" s="16" t="s">
        <v>82</v>
      </c>
    </row>
    <row r="6" spans="1:6" ht="12.75">
      <c r="A6" s="14" t="s">
        <v>3</v>
      </c>
      <c r="B6" s="15">
        <v>1789</v>
      </c>
      <c r="C6" s="15">
        <v>532</v>
      </c>
      <c r="D6" s="15">
        <v>1153</v>
      </c>
      <c r="E6" s="15">
        <v>102</v>
      </c>
      <c r="F6" s="15">
        <v>2</v>
      </c>
    </row>
    <row r="7" spans="1:6" ht="12.75">
      <c r="A7" s="12" t="s">
        <v>147</v>
      </c>
      <c r="B7" s="15" t="s">
        <v>214</v>
      </c>
      <c r="C7" s="15" t="s">
        <v>214</v>
      </c>
      <c r="D7" s="15" t="s">
        <v>214</v>
      </c>
      <c r="E7" s="15" t="s">
        <v>214</v>
      </c>
      <c r="F7" s="15" t="s">
        <v>214</v>
      </c>
    </row>
    <row r="8" spans="1:6" ht="12.75">
      <c r="A8" s="12" t="s">
        <v>123</v>
      </c>
      <c r="B8" s="15">
        <v>1258</v>
      </c>
      <c r="C8" s="15">
        <v>532</v>
      </c>
      <c r="D8" s="15">
        <v>624</v>
      </c>
      <c r="E8" s="15">
        <v>100</v>
      </c>
      <c r="F8" s="15">
        <v>2</v>
      </c>
    </row>
    <row r="9" spans="1:6" ht="12.75">
      <c r="A9" s="12" t="s">
        <v>124</v>
      </c>
      <c r="B9" s="15" t="s">
        <v>214</v>
      </c>
      <c r="C9" s="15" t="s">
        <v>214</v>
      </c>
      <c r="D9" s="15" t="s">
        <v>214</v>
      </c>
      <c r="E9" s="15" t="s">
        <v>214</v>
      </c>
      <c r="F9" s="15" t="s">
        <v>214</v>
      </c>
    </row>
    <row r="10" spans="1:6" ht="12.75">
      <c r="A10" s="8" t="s">
        <v>125</v>
      </c>
      <c r="B10" s="15" t="s">
        <v>214</v>
      </c>
      <c r="C10" s="15" t="s">
        <v>214</v>
      </c>
      <c r="D10" s="15" t="s">
        <v>214</v>
      </c>
      <c r="E10" s="15" t="s">
        <v>214</v>
      </c>
      <c r="F10" s="15" t="s">
        <v>214</v>
      </c>
    </row>
    <row r="11" spans="1:6" ht="12.75">
      <c r="A11" s="8" t="s">
        <v>126</v>
      </c>
      <c r="B11" s="15" t="s">
        <v>214</v>
      </c>
      <c r="C11" s="15" t="s">
        <v>214</v>
      </c>
      <c r="D11" s="15" t="s">
        <v>214</v>
      </c>
      <c r="E11" s="15" t="s">
        <v>214</v>
      </c>
      <c r="F11" s="15" t="s">
        <v>214</v>
      </c>
    </row>
    <row r="12" spans="1:6" ht="12.75">
      <c r="A12" s="8" t="s">
        <v>127</v>
      </c>
      <c r="B12" s="15">
        <v>418</v>
      </c>
      <c r="C12" s="15" t="s">
        <v>214</v>
      </c>
      <c r="D12" s="15">
        <v>418</v>
      </c>
      <c r="E12" s="15" t="s">
        <v>214</v>
      </c>
      <c r="F12" s="15" t="s">
        <v>214</v>
      </c>
    </row>
    <row r="13" spans="1:6" ht="12.75">
      <c r="A13" s="8" t="s">
        <v>128</v>
      </c>
      <c r="B13" s="15" t="s">
        <v>214</v>
      </c>
      <c r="C13" s="15" t="s">
        <v>214</v>
      </c>
      <c r="D13" s="15" t="s">
        <v>214</v>
      </c>
      <c r="E13" s="15" t="s">
        <v>214</v>
      </c>
      <c r="F13" s="15" t="s">
        <v>214</v>
      </c>
    </row>
    <row r="14" spans="1:6" ht="12.75">
      <c r="A14" s="8" t="s">
        <v>129</v>
      </c>
      <c r="B14" s="15">
        <v>2</v>
      </c>
      <c r="C14" s="15" t="s">
        <v>214</v>
      </c>
      <c r="D14" s="15" t="s">
        <v>214</v>
      </c>
      <c r="E14" s="15">
        <v>2</v>
      </c>
      <c r="F14" s="15" t="s">
        <v>214</v>
      </c>
    </row>
    <row r="15" spans="1:6" ht="12.75">
      <c r="A15" s="8" t="s">
        <v>130</v>
      </c>
      <c r="B15" s="15">
        <v>4</v>
      </c>
      <c r="C15" s="15" t="s">
        <v>214</v>
      </c>
      <c r="D15" s="15">
        <v>4</v>
      </c>
      <c r="E15" s="15" t="s">
        <v>214</v>
      </c>
      <c r="F15" s="15" t="s">
        <v>214</v>
      </c>
    </row>
    <row r="16" spans="1:6" ht="12.75">
      <c r="A16" s="8" t="s">
        <v>131</v>
      </c>
      <c r="B16" s="15">
        <v>107</v>
      </c>
      <c r="C16" s="15" t="s">
        <v>214</v>
      </c>
      <c r="D16" s="15">
        <v>107</v>
      </c>
      <c r="E16" s="15" t="s">
        <v>214</v>
      </c>
      <c r="F16" s="15" t="s">
        <v>214</v>
      </c>
    </row>
    <row r="17" spans="1:6" ht="12.75">
      <c r="A17" s="14" t="s">
        <v>4</v>
      </c>
      <c r="B17" s="17">
        <v>1787</v>
      </c>
      <c r="C17" s="17">
        <v>532</v>
      </c>
      <c r="D17" s="17">
        <v>1151</v>
      </c>
      <c r="E17" s="17">
        <v>102</v>
      </c>
      <c r="F17" s="17">
        <v>2</v>
      </c>
    </row>
    <row r="18" spans="1:6" ht="12.75">
      <c r="A18" s="14" t="s">
        <v>5</v>
      </c>
      <c r="B18" s="17">
        <v>2</v>
      </c>
      <c r="C18" s="17" t="s">
        <v>214</v>
      </c>
      <c r="D18" s="17">
        <v>2</v>
      </c>
      <c r="E18" s="17" t="s">
        <v>214</v>
      </c>
      <c r="F18" s="17" t="s">
        <v>214</v>
      </c>
    </row>
    <row r="19" spans="1:6" ht="12.75">
      <c r="A19" s="14" t="s">
        <v>6</v>
      </c>
      <c r="B19" s="15">
        <v>1785</v>
      </c>
      <c r="C19" s="15">
        <v>532</v>
      </c>
      <c r="D19" s="15">
        <v>1151</v>
      </c>
      <c r="E19" s="15">
        <v>100</v>
      </c>
      <c r="F19" s="15">
        <v>2</v>
      </c>
    </row>
    <row r="20" spans="1:6" ht="12.75">
      <c r="A20" s="14" t="s">
        <v>7</v>
      </c>
      <c r="B20" s="15">
        <v>4</v>
      </c>
      <c r="C20" s="15" t="s">
        <v>214</v>
      </c>
      <c r="D20" s="15">
        <v>2</v>
      </c>
      <c r="E20" s="15">
        <v>2</v>
      </c>
      <c r="F20" s="15" t="s">
        <v>214</v>
      </c>
    </row>
    <row r="22" spans="1:6" ht="12.75">
      <c r="A22" s="165" t="s">
        <v>116</v>
      </c>
      <c r="B22" s="165"/>
      <c r="C22" s="165"/>
      <c r="D22" s="165"/>
      <c r="E22" s="165"/>
      <c r="F22" s="165"/>
    </row>
    <row r="23" spans="1:6" s="32" customFormat="1" ht="25.5" customHeight="1">
      <c r="A23" s="183" t="s">
        <v>200</v>
      </c>
      <c r="B23" s="183"/>
      <c r="C23" s="183"/>
      <c r="D23" s="183"/>
      <c r="E23" s="183"/>
      <c r="F23" s="183"/>
    </row>
  </sheetData>
  <sheetProtection/>
  <mergeCells count="4">
    <mergeCell ref="E4:F4"/>
    <mergeCell ref="A1:F1"/>
    <mergeCell ref="A22:F22"/>
    <mergeCell ref="A23:F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</sheetPr>
  <dimension ref="A1:H2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6" customWidth="1"/>
    <col min="2" max="2" width="7.57421875" style="5" bestFit="1" customWidth="1"/>
    <col min="3" max="3" width="11.140625" style="5" bestFit="1" customWidth="1"/>
    <col min="4" max="4" width="14.7109375" style="5" customWidth="1"/>
    <col min="5" max="5" width="11.140625" style="5" bestFit="1" customWidth="1"/>
    <col min="6" max="6" width="11.57421875" style="5" bestFit="1" customWidth="1"/>
    <col min="7" max="16384" width="11.421875" style="5" customWidth="1"/>
  </cols>
  <sheetData>
    <row r="1" spans="1:8" ht="18" customHeight="1">
      <c r="A1" s="162" t="s">
        <v>211</v>
      </c>
      <c r="B1" s="162"/>
      <c r="C1" s="162"/>
      <c r="D1" s="162"/>
      <c r="E1" s="162"/>
      <c r="F1" s="162"/>
      <c r="G1" s="42"/>
      <c r="H1" s="42"/>
    </row>
    <row r="2" spans="1:6" ht="18" customHeight="1">
      <c r="A2" s="40"/>
      <c r="B2" s="40"/>
      <c r="C2" s="40"/>
      <c r="D2" s="40"/>
      <c r="E2" s="40"/>
      <c r="F2" s="40"/>
    </row>
    <row r="3" spans="1:6" ht="18" customHeight="1">
      <c r="A3" s="40"/>
      <c r="B3" s="40"/>
      <c r="C3" s="40"/>
      <c r="D3" s="40"/>
      <c r="E3" s="40"/>
      <c r="F3" s="40"/>
    </row>
    <row r="4" spans="5:6" ht="12.75">
      <c r="E4" s="163" t="s">
        <v>112</v>
      </c>
      <c r="F4" s="163"/>
    </row>
    <row r="5" spans="1:6" s="18" customFormat="1" ht="38.25">
      <c r="A5" s="16"/>
      <c r="B5" s="16" t="s">
        <v>0</v>
      </c>
      <c r="C5" s="16" t="s">
        <v>83</v>
      </c>
      <c r="D5" s="26" t="s">
        <v>230</v>
      </c>
      <c r="E5" s="24" t="s">
        <v>169</v>
      </c>
      <c r="F5" s="24" t="s">
        <v>170</v>
      </c>
    </row>
    <row r="6" spans="1:6" ht="12.75">
      <c r="A6" s="14" t="s">
        <v>3</v>
      </c>
      <c r="B6" s="15">
        <v>11262</v>
      </c>
      <c r="C6" s="15">
        <v>11090</v>
      </c>
      <c r="D6" s="15">
        <v>70</v>
      </c>
      <c r="E6" s="15">
        <v>100</v>
      </c>
      <c r="F6" s="15">
        <v>2</v>
      </c>
    </row>
    <row r="7" spans="1:6" ht="12.75">
      <c r="A7" s="12" t="s">
        <v>147</v>
      </c>
      <c r="B7" s="15" t="s">
        <v>214</v>
      </c>
      <c r="C7" s="15" t="s">
        <v>214</v>
      </c>
      <c r="D7" s="15" t="s">
        <v>214</v>
      </c>
      <c r="E7" s="15" t="s">
        <v>214</v>
      </c>
      <c r="F7" s="15" t="s">
        <v>214</v>
      </c>
    </row>
    <row r="8" spans="1:6" ht="12.75">
      <c r="A8" s="12" t="s">
        <v>123</v>
      </c>
      <c r="B8" s="15" t="s">
        <v>214</v>
      </c>
      <c r="C8" s="15" t="s">
        <v>214</v>
      </c>
      <c r="D8" s="15" t="s">
        <v>214</v>
      </c>
      <c r="E8" s="15" t="s">
        <v>214</v>
      </c>
      <c r="F8" s="15" t="s">
        <v>214</v>
      </c>
    </row>
    <row r="9" spans="1:6" ht="12.75">
      <c r="A9" s="12" t="s">
        <v>124</v>
      </c>
      <c r="B9" s="15">
        <v>71</v>
      </c>
      <c r="C9" s="15">
        <v>41</v>
      </c>
      <c r="D9" s="15">
        <v>30</v>
      </c>
      <c r="E9" s="15" t="s">
        <v>214</v>
      </c>
      <c r="F9" s="15" t="s">
        <v>214</v>
      </c>
    </row>
    <row r="10" spans="1:6" ht="12.75">
      <c r="A10" s="8" t="s">
        <v>125</v>
      </c>
      <c r="B10" s="15">
        <v>175</v>
      </c>
      <c r="C10" s="15">
        <v>160</v>
      </c>
      <c r="D10" s="15">
        <v>15</v>
      </c>
      <c r="E10" s="15" t="s">
        <v>214</v>
      </c>
      <c r="F10" s="15" t="s">
        <v>214</v>
      </c>
    </row>
    <row r="11" spans="1:6" ht="12.75">
      <c r="A11" s="8" t="s">
        <v>126</v>
      </c>
      <c r="B11" s="15">
        <v>104</v>
      </c>
      <c r="C11" s="15">
        <v>4</v>
      </c>
      <c r="D11" s="15" t="s">
        <v>214</v>
      </c>
      <c r="E11" s="15">
        <v>100</v>
      </c>
      <c r="F11" s="15" t="s">
        <v>214</v>
      </c>
    </row>
    <row r="12" spans="1:6" ht="12.75">
      <c r="A12" s="8" t="s">
        <v>127</v>
      </c>
      <c r="B12" s="15">
        <v>679</v>
      </c>
      <c r="C12" s="15">
        <v>677</v>
      </c>
      <c r="D12" s="15" t="s">
        <v>214</v>
      </c>
      <c r="E12" s="15" t="s">
        <v>214</v>
      </c>
      <c r="F12" s="15">
        <v>2</v>
      </c>
    </row>
    <row r="13" spans="1:6" ht="12.75">
      <c r="A13" s="8" t="s">
        <v>128</v>
      </c>
      <c r="B13" s="15">
        <v>5094</v>
      </c>
      <c r="C13" s="15">
        <v>5074</v>
      </c>
      <c r="D13" s="15">
        <v>20</v>
      </c>
      <c r="E13" s="15" t="s">
        <v>214</v>
      </c>
      <c r="F13" s="15" t="s">
        <v>214</v>
      </c>
    </row>
    <row r="14" spans="1:6" ht="12.75">
      <c r="A14" s="8" t="s">
        <v>129</v>
      </c>
      <c r="B14" s="15">
        <v>925</v>
      </c>
      <c r="C14" s="15">
        <v>920</v>
      </c>
      <c r="D14" s="15">
        <v>5</v>
      </c>
      <c r="E14" s="15" t="s">
        <v>214</v>
      </c>
      <c r="F14" s="15" t="s">
        <v>214</v>
      </c>
    </row>
    <row r="15" spans="1:6" ht="12.75">
      <c r="A15" s="8" t="s">
        <v>130</v>
      </c>
      <c r="B15" s="15">
        <v>4074</v>
      </c>
      <c r="C15" s="15">
        <v>4074</v>
      </c>
      <c r="D15" s="15" t="s">
        <v>214</v>
      </c>
      <c r="E15" s="15" t="s">
        <v>214</v>
      </c>
      <c r="F15" s="15" t="s">
        <v>214</v>
      </c>
    </row>
    <row r="16" spans="1:6" ht="12.75">
      <c r="A16" s="8" t="s">
        <v>131</v>
      </c>
      <c r="B16" s="15">
        <v>140</v>
      </c>
      <c r="C16" s="15">
        <v>140</v>
      </c>
      <c r="D16" s="15" t="s">
        <v>214</v>
      </c>
      <c r="E16" s="15" t="s">
        <v>214</v>
      </c>
      <c r="F16" s="15" t="s">
        <v>214</v>
      </c>
    </row>
    <row r="17" spans="1:6" ht="12.75">
      <c r="A17" s="14" t="s">
        <v>4</v>
      </c>
      <c r="B17" s="17">
        <v>11017</v>
      </c>
      <c r="C17" s="17">
        <v>10882</v>
      </c>
      <c r="D17" s="17">
        <v>35</v>
      </c>
      <c r="E17" s="17">
        <v>100</v>
      </c>
      <c r="F17" s="17" t="s">
        <v>214</v>
      </c>
    </row>
    <row r="18" spans="1:6" ht="12.75">
      <c r="A18" s="14" t="s">
        <v>5</v>
      </c>
      <c r="B18" s="17">
        <v>245</v>
      </c>
      <c r="C18" s="17">
        <v>208</v>
      </c>
      <c r="D18" s="17">
        <v>35</v>
      </c>
      <c r="E18" s="17" t="s">
        <v>214</v>
      </c>
      <c r="F18" s="17">
        <v>2</v>
      </c>
    </row>
    <row r="19" spans="1:6" ht="12.75">
      <c r="A19" s="14" t="s">
        <v>6</v>
      </c>
      <c r="B19" s="15">
        <v>7145</v>
      </c>
      <c r="C19" s="15">
        <v>6978</v>
      </c>
      <c r="D19" s="15">
        <v>65</v>
      </c>
      <c r="E19" s="15">
        <v>100</v>
      </c>
      <c r="F19" s="15">
        <v>2</v>
      </c>
    </row>
    <row r="20" spans="1:6" ht="12.75">
      <c r="A20" s="14" t="s">
        <v>7</v>
      </c>
      <c r="B20" s="15">
        <v>4117</v>
      </c>
      <c r="C20" s="15">
        <v>4112</v>
      </c>
      <c r="D20" s="15">
        <v>5</v>
      </c>
      <c r="E20" s="15" t="s">
        <v>214</v>
      </c>
      <c r="F20" s="15" t="s">
        <v>214</v>
      </c>
    </row>
    <row r="22" spans="1:6" ht="12.75">
      <c r="A22" s="165" t="s">
        <v>174</v>
      </c>
      <c r="B22" s="165"/>
      <c r="C22" s="165"/>
      <c r="D22" s="165"/>
      <c r="E22" s="165"/>
      <c r="F22" s="165"/>
    </row>
    <row r="23" spans="1:6" ht="12.75">
      <c r="A23" s="183" t="s">
        <v>200</v>
      </c>
      <c r="B23" s="183"/>
      <c r="C23" s="183"/>
      <c r="D23" s="183"/>
      <c r="E23" s="183"/>
      <c r="F23" s="183"/>
    </row>
  </sheetData>
  <sheetProtection/>
  <mergeCells count="4">
    <mergeCell ref="A23:F23"/>
    <mergeCell ref="E4:F4"/>
    <mergeCell ref="A1:F1"/>
    <mergeCell ref="A22:F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</sheetPr>
  <dimension ref="A1:I2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6" customWidth="1"/>
    <col min="2" max="2" width="6.28125" style="5" bestFit="1" customWidth="1"/>
    <col min="3" max="3" width="8.00390625" style="5" bestFit="1" customWidth="1"/>
    <col min="4" max="4" width="12.421875" style="5" bestFit="1" customWidth="1"/>
    <col min="5" max="5" width="6.8515625" style="5" bestFit="1" customWidth="1"/>
    <col min="6" max="6" width="6.57421875" style="5" bestFit="1" customWidth="1"/>
    <col min="7" max="7" width="9.140625" style="5" bestFit="1" customWidth="1"/>
    <col min="8" max="8" width="11.28125" style="5" bestFit="1" customWidth="1"/>
    <col min="9" max="16384" width="11.421875" style="5" customWidth="1"/>
  </cols>
  <sheetData>
    <row r="1" spans="1:9" ht="18" customHeight="1">
      <c r="A1" s="162" t="s">
        <v>212</v>
      </c>
      <c r="B1" s="162"/>
      <c r="C1" s="162"/>
      <c r="D1" s="162"/>
      <c r="E1" s="162"/>
      <c r="F1" s="162"/>
      <c r="G1" s="162"/>
      <c r="H1" s="162"/>
      <c r="I1" s="174"/>
    </row>
    <row r="2" spans="1:9" ht="18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ht="18" customHeight="1">
      <c r="A3" s="40"/>
      <c r="B3" s="40"/>
      <c r="C3" s="40"/>
      <c r="D3" s="40"/>
      <c r="E3" s="40"/>
      <c r="F3" s="40"/>
      <c r="G3" s="40"/>
      <c r="H3" s="40"/>
      <c r="I3" s="40"/>
    </row>
    <row r="4" spans="7:9" ht="12.75">
      <c r="G4" s="7"/>
      <c r="H4" s="163" t="s">
        <v>113</v>
      </c>
      <c r="I4" s="163"/>
    </row>
    <row r="5" spans="1:9" ht="25.5">
      <c r="A5" s="14"/>
      <c r="B5" s="16" t="s">
        <v>0</v>
      </c>
      <c r="C5" s="16" t="s">
        <v>70</v>
      </c>
      <c r="D5" s="24" t="s">
        <v>171</v>
      </c>
      <c r="E5" s="16" t="s">
        <v>72</v>
      </c>
      <c r="F5" s="16" t="s">
        <v>73</v>
      </c>
      <c r="G5" s="16" t="s">
        <v>74</v>
      </c>
      <c r="H5" s="16" t="s">
        <v>84</v>
      </c>
      <c r="I5" s="16" t="s">
        <v>76</v>
      </c>
    </row>
    <row r="6" spans="1:9" ht="12.75">
      <c r="A6" s="14" t="s">
        <v>3</v>
      </c>
      <c r="B6" s="15">
        <v>4545</v>
      </c>
      <c r="C6" s="15">
        <v>3716</v>
      </c>
      <c r="D6" s="15">
        <v>134</v>
      </c>
      <c r="E6" s="15">
        <v>322</v>
      </c>
      <c r="F6" s="15">
        <v>25</v>
      </c>
      <c r="G6" s="15">
        <v>226</v>
      </c>
      <c r="H6" s="15">
        <v>116</v>
      </c>
      <c r="I6" s="7">
        <v>6</v>
      </c>
    </row>
    <row r="7" spans="1:9" ht="12.75">
      <c r="A7" s="12" t="s">
        <v>147</v>
      </c>
      <c r="B7" s="15">
        <v>11</v>
      </c>
      <c r="C7" s="15">
        <v>9</v>
      </c>
      <c r="D7" s="15" t="s">
        <v>214</v>
      </c>
      <c r="E7" s="15">
        <v>2</v>
      </c>
      <c r="F7" s="15" t="s">
        <v>214</v>
      </c>
      <c r="G7" s="15" t="s">
        <v>214</v>
      </c>
      <c r="H7" s="15" t="s">
        <v>214</v>
      </c>
      <c r="I7" s="7" t="s">
        <v>214</v>
      </c>
    </row>
    <row r="8" spans="1:9" ht="12.75">
      <c r="A8" s="12" t="s">
        <v>123</v>
      </c>
      <c r="B8" s="15">
        <v>180</v>
      </c>
      <c r="C8" s="15">
        <v>33</v>
      </c>
      <c r="D8" s="15" t="s">
        <v>214</v>
      </c>
      <c r="E8" s="15">
        <v>11</v>
      </c>
      <c r="F8" s="15">
        <v>3</v>
      </c>
      <c r="G8" s="15">
        <v>132</v>
      </c>
      <c r="H8" s="15" t="s">
        <v>214</v>
      </c>
      <c r="I8" s="7" t="s">
        <v>214</v>
      </c>
    </row>
    <row r="9" spans="1:9" ht="12.75">
      <c r="A9" s="12" t="s">
        <v>124</v>
      </c>
      <c r="B9" s="15">
        <v>124</v>
      </c>
      <c r="C9" s="15">
        <v>37</v>
      </c>
      <c r="D9" s="15">
        <v>2</v>
      </c>
      <c r="E9" s="15">
        <v>72</v>
      </c>
      <c r="F9" s="15">
        <v>10</v>
      </c>
      <c r="G9" s="15" t="s">
        <v>214</v>
      </c>
      <c r="H9" s="15">
        <v>3</v>
      </c>
      <c r="I9" s="7">
        <v>0</v>
      </c>
    </row>
    <row r="10" spans="1:9" ht="12.75">
      <c r="A10" s="8" t="s">
        <v>125</v>
      </c>
      <c r="B10" s="15">
        <v>48</v>
      </c>
      <c r="C10" s="15">
        <v>38</v>
      </c>
      <c r="D10" s="15">
        <v>3</v>
      </c>
      <c r="E10" s="15">
        <v>5</v>
      </c>
      <c r="F10" s="15">
        <v>0</v>
      </c>
      <c r="G10" s="15">
        <v>0</v>
      </c>
      <c r="H10" s="15">
        <v>2</v>
      </c>
      <c r="I10" s="7" t="s">
        <v>214</v>
      </c>
    </row>
    <row r="11" spans="1:9" ht="12.75">
      <c r="A11" s="8" t="s">
        <v>126</v>
      </c>
      <c r="B11" s="15">
        <v>169</v>
      </c>
      <c r="C11" s="15">
        <v>108</v>
      </c>
      <c r="D11" s="15">
        <v>45</v>
      </c>
      <c r="E11" s="15">
        <v>14</v>
      </c>
      <c r="F11" s="15" t="s">
        <v>214</v>
      </c>
      <c r="G11" s="15">
        <v>1</v>
      </c>
      <c r="H11" s="15">
        <v>0</v>
      </c>
      <c r="I11" s="7">
        <v>0</v>
      </c>
    </row>
    <row r="12" spans="1:9" ht="12.75">
      <c r="A12" s="8" t="s">
        <v>127</v>
      </c>
      <c r="B12" s="15">
        <v>475</v>
      </c>
      <c r="C12" s="15">
        <v>271</v>
      </c>
      <c r="D12" s="15">
        <v>9</v>
      </c>
      <c r="E12" s="15">
        <v>105</v>
      </c>
      <c r="F12" s="15">
        <v>7</v>
      </c>
      <c r="G12" s="15">
        <v>71</v>
      </c>
      <c r="H12" s="15">
        <v>7</v>
      </c>
      <c r="I12" s="7">
        <v>5</v>
      </c>
    </row>
    <row r="13" spans="1:9" ht="12.75">
      <c r="A13" s="8" t="s">
        <v>128</v>
      </c>
      <c r="B13" s="15">
        <v>907</v>
      </c>
      <c r="C13" s="15">
        <v>806</v>
      </c>
      <c r="D13" s="15">
        <v>29</v>
      </c>
      <c r="E13" s="15">
        <v>16</v>
      </c>
      <c r="F13" s="15">
        <v>5</v>
      </c>
      <c r="G13" s="15" t="s">
        <v>214</v>
      </c>
      <c r="H13" s="15">
        <v>51</v>
      </c>
      <c r="I13" s="7">
        <v>0</v>
      </c>
    </row>
    <row r="14" spans="1:9" ht="12.75">
      <c r="A14" s="8" t="s">
        <v>129</v>
      </c>
      <c r="B14" s="15">
        <v>815</v>
      </c>
      <c r="C14" s="15">
        <v>779</v>
      </c>
      <c r="D14" s="15">
        <v>24</v>
      </c>
      <c r="E14" s="15">
        <v>2</v>
      </c>
      <c r="F14" s="15">
        <v>0</v>
      </c>
      <c r="G14" s="15">
        <v>1</v>
      </c>
      <c r="H14" s="15">
        <v>10</v>
      </c>
      <c r="I14" s="7">
        <v>0</v>
      </c>
    </row>
    <row r="15" spans="1:9" ht="12.75">
      <c r="A15" s="8" t="s">
        <v>130</v>
      </c>
      <c r="B15" s="15">
        <v>1117</v>
      </c>
      <c r="C15" s="15">
        <v>967</v>
      </c>
      <c r="D15" s="15">
        <v>14</v>
      </c>
      <c r="E15" s="15">
        <v>94</v>
      </c>
      <c r="F15" s="15" t="s">
        <v>214</v>
      </c>
      <c r="G15" s="15">
        <v>0</v>
      </c>
      <c r="H15" s="15">
        <v>41</v>
      </c>
      <c r="I15" s="7" t="s">
        <v>214</v>
      </c>
    </row>
    <row r="16" spans="1:9" ht="12.75">
      <c r="A16" s="8" t="s">
        <v>131</v>
      </c>
      <c r="B16" s="15">
        <v>698</v>
      </c>
      <c r="C16" s="15">
        <v>666</v>
      </c>
      <c r="D16" s="15">
        <v>9</v>
      </c>
      <c r="E16" s="15" t="s">
        <v>214</v>
      </c>
      <c r="F16" s="15" t="s">
        <v>214</v>
      </c>
      <c r="G16" s="15">
        <v>20</v>
      </c>
      <c r="H16" s="15">
        <v>2</v>
      </c>
      <c r="I16" s="7">
        <v>0</v>
      </c>
    </row>
    <row r="17" spans="1:9" ht="12.75">
      <c r="A17" s="14" t="s">
        <v>4</v>
      </c>
      <c r="B17" s="17">
        <v>3995</v>
      </c>
      <c r="C17" s="17">
        <v>3238</v>
      </c>
      <c r="D17" s="17">
        <v>120</v>
      </c>
      <c r="E17" s="17">
        <v>274</v>
      </c>
      <c r="F17" s="17">
        <v>21</v>
      </c>
      <c r="G17" s="17">
        <v>226</v>
      </c>
      <c r="H17" s="17">
        <v>114</v>
      </c>
      <c r="I17" s="7">
        <v>3</v>
      </c>
    </row>
    <row r="18" spans="1:9" ht="12.75">
      <c r="A18" s="14" t="s">
        <v>5</v>
      </c>
      <c r="B18" s="17">
        <v>550</v>
      </c>
      <c r="C18" s="17">
        <v>478</v>
      </c>
      <c r="D18" s="17">
        <v>14</v>
      </c>
      <c r="E18" s="17">
        <v>48</v>
      </c>
      <c r="F18" s="17">
        <v>4</v>
      </c>
      <c r="G18" s="17">
        <v>0</v>
      </c>
      <c r="H18" s="17">
        <v>2</v>
      </c>
      <c r="I18" s="7">
        <v>3</v>
      </c>
    </row>
    <row r="19" spans="1:9" ht="12.75">
      <c r="A19" s="14" t="s">
        <v>6</v>
      </c>
      <c r="B19" s="15">
        <v>2641</v>
      </c>
      <c r="C19" s="15">
        <v>1953</v>
      </c>
      <c r="D19" s="15">
        <v>111</v>
      </c>
      <c r="E19" s="15">
        <v>248</v>
      </c>
      <c r="F19" s="15">
        <v>24</v>
      </c>
      <c r="G19" s="15">
        <v>225</v>
      </c>
      <c r="H19" s="15">
        <v>74</v>
      </c>
      <c r="I19" s="7">
        <v>6</v>
      </c>
    </row>
    <row r="20" spans="1:9" ht="12.75">
      <c r="A20" s="14" t="s">
        <v>7</v>
      </c>
      <c r="B20" s="15">
        <v>1904</v>
      </c>
      <c r="C20" s="15">
        <v>1763</v>
      </c>
      <c r="D20" s="15">
        <v>23</v>
      </c>
      <c r="E20" s="15">
        <v>74</v>
      </c>
      <c r="F20" s="15">
        <v>1</v>
      </c>
      <c r="G20" s="15">
        <v>1</v>
      </c>
      <c r="H20" s="15">
        <v>41</v>
      </c>
      <c r="I20" s="7">
        <v>0</v>
      </c>
    </row>
    <row r="22" spans="1:9" ht="12.75">
      <c r="A22" s="165" t="s">
        <v>174</v>
      </c>
      <c r="B22" s="165"/>
      <c r="C22" s="165"/>
      <c r="D22" s="165"/>
      <c r="E22" s="165"/>
      <c r="F22" s="165"/>
      <c r="G22" s="165"/>
      <c r="H22" s="165"/>
      <c r="I22" s="165"/>
    </row>
    <row r="23" spans="1:9" ht="12.75">
      <c r="A23" s="171" t="s">
        <v>138</v>
      </c>
      <c r="B23" s="171"/>
      <c r="C23" s="171"/>
      <c r="D23" s="171"/>
      <c r="E23" s="171"/>
      <c r="F23" s="171"/>
      <c r="G23" s="171"/>
      <c r="H23" s="171"/>
      <c r="I23" s="171"/>
    </row>
    <row r="24" spans="1:9" ht="12.75">
      <c r="A24" s="171" t="s">
        <v>139</v>
      </c>
      <c r="B24" s="171"/>
      <c r="C24" s="171"/>
      <c r="D24" s="171"/>
      <c r="E24" s="171"/>
      <c r="F24" s="171"/>
      <c r="G24" s="171"/>
      <c r="H24" s="171"/>
      <c r="I24" s="171"/>
    </row>
    <row r="25" spans="1:9" ht="12.75">
      <c r="A25" s="171" t="s">
        <v>140</v>
      </c>
      <c r="B25" s="171"/>
      <c r="C25" s="171"/>
      <c r="D25" s="171"/>
      <c r="E25" s="171"/>
      <c r="F25" s="171"/>
      <c r="G25" s="171"/>
      <c r="H25" s="171"/>
      <c r="I25" s="171"/>
    </row>
    <row r="26" spans="1:9" ht="12.75">
      <c r="A26" s="171" t="s">
        <v>231</v>
      </c>
      <c r="B26" s="171"/>
      <c r="C26" s="171"/>
      <c r="D26" s="171"/>
      <c r="E26" s="171"/>
      <c r="F26" s="171"/>
      <c r="G26" s="171"/>
      <c r="H26" s="171"/>
      <c r="I26" s="171"/>
    </row>
    <row r="27" spans="1:9" ht="12.75">
      <c r="A27" s="171" t="s">
        <v>200</v>
      </c>
      <c r="B27" s="171"/>
      <c r="C27" s="171"/>
      <c r="D27" s="171"/>
      <c r="E27" s="171"/>
      <c r="F27" s="171"/>
      <c r="G27" s="171"/>
      <c r="H27" s="171"/>
      <c r="I27" s="171"/>
    </row>
  </sheetData>
  <sheetProtection/>
  <mergeCells count="8">
    <mergeCell ref="A27:I27"/>
    <mergeCell ref="A22:I22"/>
    <mergeCell ref="A1:I1"/>
    <mergeCell ref="H4:I4"/>
    <mergeCell ref="A23:I23"/>
    <mergeCell ref="A24:I24"/>
    <mergeCell ref="A25:I25"/>
    <mergeCell ref="A26:I2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</sheetPr>
  <dimension ref="A1:H2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6" customWidth="1"/>
    <col min="2" max="2" width="7.8515625" style="5" bestFit="1" customWidth="1"/>
    <col min="3" max="3" width="6.28125" style="5" bestFit="1" customWidth="1"/>
    <col min="4" max="4" width="14.57421875" style="5" bestFit="1" customWidth="1"/>
    <col min="5" max="5" width="6.7109375" style="5" bestFit="1" customWidth="1"/>
    <col min="6" max="6" width="6.421875" style="5" bestFit="1" customWidth="1"/>
    <col min="7" max="7" width="14.140625" style="5" customWidth="1"/>
    <col min="8" max="16384" width="11.421875" style="5" customWidth="1"/>
  </cols>
  <sheetData>
    <row r="1" spans="1:8" ht="18" customHeight="1">
      <c r="A1" s="162" t="s">
        <v>213</v>
      </c>
      <c r="B1" s="162"/>
      <c r="C1" s="162"/>
      <c r="D1" s="162"/>
      <c r="E1" s="162"/>
      <c r="F1" s="162"/>
      <c r="G1" s="42"/>
      <c r="H1" s="42"/>
    </row>
    <row r="2" spans="1:6" ht="18" customHeight="1">
      <c r="A2" s="40"/>
      <c r="B2" s="40"/>
      <c r="C2" s="40"/>
      <c r="D2" s="40"/>
      <c r="E2" s="40"/>
      <c r="F2" s="40"/>
    </row>
    <row r="3" spans="1:6" ht="18" customHeight="1">
      <c r="A3" s="40"/>
      <c r="B3" s="40"/>
      <c r="C3" s="40"/>
      <c r="D3" s="40"/>
      <c r="E3" s="40"/>
      <c r="F3" s="40"/>
    </row>
    <row r="4" spans="4:7" ht="12.75">
      <c r="D4" s="7"/>
      <c r="E4" s="7"/>
      <c r="F4" s="7"/>
      <c r="G4" s="7" t="s">
        <v>114</v>
      </c>
    </row>
    <row r="5" spans="1:7" ht="25.5">
      <c r="A5" s="14"/>
      <c r="B5" s="16" t="s">
        <v>70</v>
      </c>
      <c r="C5" s="16" t="s">
        <v>71</v>
      </c>
      <c r="D5" s="24" t="s">
        <v>158</v>
      </c>
      <c r="E5" s="16" t="s">
        <v>72</v>
      </c>
      <c r="F5" s="16" t="s">
        <v>73</v>
      </c>
      <c r="G5" s="26" t="s">
        <v>76</v>
      </c>
    </row>
    <row r="6" spans="1:7" ht="12.75">
      <c r="A6" s="14" t="s">
        <v>3</v>
      </c>
      <c r="B6" s="15">
        <v>1971</v>
      </c>
      <c r="C6" s="15">
        <v>20</v>
      </c>
      <c r="D6" s="15">
        <v>28</v>
      </c>
      <c r="E6" s="15">
        <v>69</v>
      </c>
      <c r="F6" s="7">
        <v>41</v>
      </c>
      <c r="G6" s="7">
        <v>9</v>
      </c>
    </row>
    <row r="7" spans="1:7" ht="12.75">
      <c r="A7" s="12" t="s">
        <v>147</v>
      </c>
      <c r="B7" s="15">
        <v>14</v>
      </c>
      <c r="C7" s="15" t="s">
        <v>214</v>
      </c>
      <c r="D7" s="15" t="s">
        <v>214</v>
      </c>
      <c r="E7" s="15" t="s">
        <v>214</v>
      </c>
      <c r="F7" s="7" t="s">
        <v>214</v>
      </c>
      <c r="G7" s="7" t="s">
        <v>214</v>
      </c>
    </row>
    <row r="8" spans="1:7" ht="12.75">
      <c r="A8" s="12" t="s">
        <v>123</v>
      </c>
      <c r="B8" s="15">
        <v>48</v>
      </c>
      <c r="C8" s="15" t="s">
        <v>214</v>
      </c>
      <c r="D8" s="15" t="s">
        <v>214</v>
      </c>
      <c r="E8" s="15" t="s">
        <v>214</v>
      </c>
      <c r="F8" s="7" t="s">
        <v>214</v>
      </c>
      <c r="G8" s="7" t="s">
        <v>214</v>
      </c>
    </row>
    <row r="9" spans="1:7" ht="12.75">
      <c r="A9" s="12" t="s">
        <v>124</v>
      </c>
      <c r="B9" s="15">
        <v>44</v>
      </c>
      <c r="C9" s="15" t="s">
        <v>214</v>
      </c>
      <c r="D9" s="15">
        <v>2</v>
      </c>
      <c r="E9" s="15" t="s">
        <v>214</v>
      </c>
      <c r="F9" s="7" t="s">
        <v>214</v>
      </c>
      <c r="G9" s="7" t="s">
        <v>214</v>
      </c>
    </row>
    <row r="10" spans="1:7" ht="12.75">
      <c r="A10" s="8" t="s">
        <v>125</v>
      </c>
      <c r="B10" s="15">
        <v>34</v>
      </c>
      <c r="C10" s="15" t="s">
        <v>214</v>
      </c>
      <c r="D10" s="15" t="s">
        <v>214</v>
      </c>
      <c r="E10" s="15" t="s">
        <v>214</v>
      </c>
      <c r="F10" s="7" t="s">
        <v>214</v>
      </c>
      <c r="G10" s="7" t="s">
        <v>214</v>
      </c>
    </row>
    <row r="11" spans="1:7" ht="12.75">
      <c r="A11" s="8" t="s">
        <v>126</v>
      </c>
      <c r="B11" s="15">
        <v>122</v>
      </c>
      <c r="C11" s="15">
        <v>6</v>
      </c>
      <c r="D11" s="15" t="s">
        <v>214</v>
      </c>
      <c r="E11" s="15" t="s">
        <v>214</v>
      </c>
      <c r="F11" s="7" t="s">
        <v>214</v>
      </c>
      <c r="G11" s="7" t="s">
        <v>214</v>
      </c>
    </row>
    <row r="12" spans="1:7" ht="12.75">
      <c r="A12" s="8" t="s">
        <v>127</v>
      </c>
      <c r="B12" s="15">
        <v>287</v>
      </c>
      <c r="C12" s="15" t="s">
        <v>214</v>
      </c>
      <c r="D12" s="15">
        <v>7</v>
      </c>
      <c r="E12" s="15" t="s">
        <v>214</v>
      </c>
      <c r="F12" s="7">
        <v>28</v>
      </c>
      <c r="G12" s="7">
        <v>9</v>
      </c>
    </row>
    <row r="13" spans="1:7" ht="12.75">
      <c r="A13" s="8" t="s">
        <v>128</v>
      </c>
      <c r="B13" s="15">
        <v>354</v>
      </c>
      <c r="C13" s="15">
        <v>11</v>
      </c>
      <c r="D13" s="15">
        <v>14</v>
      </c>
      <c r="E13" s="15" t="s">
        <v>214</v>
      </c>
      <c r="F13" s="7">
        <v>13</v>
      </c>
      <c r="G13" s="7" t="s">
        <v>214</v>
      </c>
    </row>
    <row r="14" spans="1:7" ht="12.75">
      <c r="A14" s="8" t="s">
        <v>129</v>
      </c>
      <c r="B14" s="15">
        <v>365</v>
      </c>
      <c r="C14" s="15" t="s">
        <v>214</v>
      </c>
      <c r="D14" s="15">
        <v>2</v>
      </c>
      <c r="E14" s="15" t="s">
        <v>214</v>
      </c>
      <c r="F14" s="7" t="s">
        <v>214</v>
      </c>
      <c r="G14" s="7" t="s">
        <v>214</v>
      </c>
    </row>
    <row r="15" spans="1:7" ht="12.75">
      <c r="A15" s="8" t="s">
        <v>130</v>
      </c>
      <c r="B15" s="15">
        <v>507</v>
      </c>
      <c r="C15" s="15">
        <v>3</v>
      </c>
      <c r="D15" s="15">
        <v>3</v>
      </c>
      <c r="E15" s="15">
        <v>69</v>
      </c>
      <c r="F15" s="7" t="s">
        <v>214</v>
      </c>
      <c r="G15" s="7" t="s">
        <v>214</v>
      </c>
    </row>
    <row r="16" spans="1:7" ht="12.75">
      <c r="A16" s="8" t="s">
        <v>131</v>
      </c>
      <c r="B16" s="15">
        <v>196</v>
      </c>
      <c r="C16" s="15" t="s">
        <v>214</v>
      </c>
      <c r="D16" s="15" t="s">
        <v>214</v>
      </c>
      <c r="E16" s="15" t="s">
        <v>214</v>
      </c>
      <c r="F16" s="7" t="s">
        <v>214</v>
      </c>
      <c r="G16" s="7" t="s">
        <v>214</v>
      </c>
    </row>
    <row r="17" spans="1:7" ht="12.75">
      <c r="A17" s="14" t="s">
        <v>4</v>
      </c>
      <c r="B17" s="17">
        <v>1502</v>
      </c>
      <c r="C17" s="17">
        <v>16</v>
      </c>
      <c r="D17" s="17">
        <v>14</v>
      </c>
      <c r="E17" s="17">
        <v>69</v>
      </c>
      <c r="F17" s="7">
        <v>41</v>
      </c>
      <c r="G17" s="7" t="s">
        <v>214</v>
      </c>
    </row>
    <row r="18" spans="1:7" ht="12.75">
      <c r="A18" s="14" t="s">
        <v>5</v>
      </c>
      <c r="B18" s="17">
        <v>469</v>
      </c>
      <c r="C18" s="17">
        <v>4</v>
      </c>
      <c r="D18" s="17">
        <v>14</v>
      </c>
      <c r="E18" s="17" t="s">
        <v>214</v>
      </c>
      <c r="F18" s="7" t="s">
        <v>214</v>
      </c>
      <c r="G18" s="7">
        <v>9</v>
      </c>
    </row>
    <row r="19" spans="1:7" ht="12.75">
      <c r="A19" s="14" t="s">
        <v>6</v>
      </c>
      <c r="B19" s="15">
        <v>1475</v>
      </c>
      <c r="C19" s="15">
        <v>13</v>
      </c>
      <c r="D19" s="15">
        <v>28</v>
      </c>
      <c r="E19" s="15">
        <v>69</v>
      </c>
      <c r="F19" s="7">
        <v>41</v>
      </c>
      <c r="G19" s="7">
        <v>9</v>
      </c>
    </row>
    <row r="20" spans="1:7" ht="12.75">
      <c r="A20" s="14" t="s">
        <v>7</v>
      </c>
      <c r="B20" s="15">
        <v>496</v>
      </c>
      <c r="C20" s="15">
        <v>7</v>
      </c>
      <c r="D20" s="15" t="s">
        <v>214</v>
      </c>
      <c r="E20" s="15" t="s">
        <v>214</v>
      </c>
      <c r="F20" s="7" t="s">
        <v>214</v>
      </c>
      <c r="G20" s="7" t="s">
        <v>214</v>
      </c>
    </row>
    <row r="22" spans="1:6" ht="12.75">
      <c r="A22" s="165" t="s">
        <v>174</v>
      </c>
      <c r="B22" s="165"/>
      <c r="C22" s="165"/>
      <c r="D22" s="165"/>
      <c r="E22" s="165"/>
      <c r="F22" s="165"/>
    </row>
    <row r="23" spans="1:7" ht="12.75">
      <c r="A23" s="183" t="s">
        <v>223</v>
      </c>
      <c r="B23" s="184"/>
      <c r="C23" s="184"/>
      <c r="D23" s="184"/>
      <c r="E23" s="184"/>
      <c r="F23" s="184"/>
      <c r="G23" s="185"/>
    </row>
    <row r="24" spans="1:7" ht="25.5" customHeight="1">
      <c r="A24" s="183" t="s">
        <v>118</v>
      </c>
      <c r="B24" s="184"/>
      <c r="C24" s="184"/>
      <c r="D24" s="184"/>
      <c r="E24" s="184"/>
      <c r="F24" s="184"/>
      <c r="G24" s="185"/>
    </row>
    <row r="25" spans="1:7" ht="25.5" customHeight="1">
      <c r="A25" s="186" t="s">
        <v>224</v>
      </c>
      <c r="B25" s="187"/>
      <c r="C25" s="187"/>
      <c r="D25" s="187"/>
      <c r="E25" s="187"/>
      <c r="F25" s="187"/>
      <c r="G25" s="185"/>
    </row>
    <row r="26" spans="1:7" ht="12.75">
      <c r="A26" s="171" t="s">
        <v>200</v>
      </c>
      <c r="B26" s="171"/>
      <c r="C26" s="171"/>
      <c r="D26" s="171"/>
      <c r="E26" s="171"/>
      <c r="F26" s="171"/>
      <c r="G26" s="185"/>
    </row>
  </sheetData>
  <sheetProtection/>
  <mergeCells count="6">
    <mergeCell ref="A22:F22"/>
    <mergeCell ref="A1:F1"/>
    <mergeCell ref="A23:G23"/>
    <mergeCell ref="A24:G24"/>
    <mergeCell ref="A25:G25"/>
    <mergeCell ref="A26:G2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339966"/>
  </sheetPr>
  <dimension ref="A1:J1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45" customWidth="1"/>
    <col min="2" max="2" width="7.8515625" style="44" bestFit="1" customWidth="1"/>
    <col min="3" max="3" width="6.28125" style="44" bestFit="1" customWidth="1"/>
    <col min="4" max="4" width="6.8515625" style="44" customWidth="1"/>
    <col min="5" max="5" width="6.7109375" style="44" bestFit="1" customWidth="1"/>
    <col min="6" max="6" width="6.421875" style="44" bestFit="1" customWidth="1"/>
    <col min="7" max="7" width="9.00390625" style="44" bestFit="1" customWidth="1"/>
    <col min="8" max="8" width="10.421875" style="44" bestFit="1" customWidth="1"/>
    <col min="9" max="9" width="6.8515625" style="44" bestFit="1" customWidth="1"/>
    <col min="10" max="10" width="6.7109375" style="44" customWidth="1"/>
    <col min="11" max="16384" width="11.421875" style="44" customWidth="1"/>
  </cols>
  <sheetData>
    <row r="1" spans="1:10" ht="18" customHeight="1">
      <c r="A1" s="188" t="s">
        <v>201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8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8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ht="12.75">
      <c r="J4" s="46" t="s">
        <v>232</v>
      </c>
    </row>
    <row r="5" spans="1:10" s="49" customFormat="1" ht="76.5">
      <c r="A5" s="47"/>
      <c r="B5" s="48" t="s">
        <v>70</v>
      </c>
      <c r="C5" s="48" t="s">
        <v>71</v>
      </c>
      <c r="D5" s="48" t="s">
        <v>158</v>
      </c>
      <c r="E5" s="48" t="s">
        <v>72</v>
      </c>
      <c r="F5" s="48" t="s">
        <v>73</v>
      </c>
      <c r="G5" s="48" t="s">
        <v>74</v>
      </c>
      <c r="H5" s="48" t="s">
        <v>75</v>
      </c>
      <c r="I5" s="48" t="s">
        <v>76</v>
      </c>
      <c r="J5" s="48" t="s">
        <v>233</v>
      </c>
    </row>
    <row r="6" spans="1:10" ht="12.75">
      <c r="A6" s="50" t="s">
        <v>3</v>
      </c>
      <c r="B6" s="51">
        <v>6232</v>
      </c>
      <c r="C6" s="51">
        <v>266</v>
      </c>
      <c r="D6" s="51">
        <v>172</v>
      </c>
      <c r="E6" s="51">
        <v>4050</v>
      </c>
      <c r="F6" s="51">
        <v>323</v>
      </c>
      <c r="G6" s="51">
        <v>1789</v>
      </c>
      <c r="H6" s="51">
        <v>12679</v>
      </c>
      <c r="I6" s="51">
        <v>862</v>
      </c>
      <c r="J6" s="51">
        <v>1034</v>
      </c>
    </row>
    <row r="7" spans="1:10" ht="12.75">
      <c r="A7" s="50" t="s">
        <v>4</v>
      </c>
      <c r="B7" s="52">
        <v>5560</v>
      </c>
      <c r="C7" s="52">
        <v>257</v>
      </c>
      <c r="D7" s="52">
        <v>119</v>
      </c>
      <c r="E7" s="52">
        <v>3571</v>
      </c>
      <c r="F7" s="52">
        <v>230</v>
      </c>
      <c r="G7" s="52">
        <v>1787</v>
      </c>
      <c r="H7" s="52">
        <v>12186</v>
      </c>
      <c r="I7" s="52">
        <v>712</v>
      </c>
      <c r="J7" s="52">
        <v>922</v>
      </c>
    </row>
    <row r="8" spans="1:10" ht="12.75">
      <c r="A8" s="50" t="s">
        <v>5</v>
      </c>
      <c r="B8" s="52">
        <v>672</v>
      </c>
      <c r="C8" s="52">
        <v>9</v>
      </c>
      <c r="D8" s="52">
        <v>53</v>
      </c>
      <c r="E8" s="52">
        <v>479</v>
      </c>
      <c r="F8" s="52">
        <v>93</v>
      </c>
      <c r="G8" s="53">
        <v>2</v>
      </c>
      <c r="H8" s="52">
        <v>493</v>
      </c>
      <c r="I8" s="52">
        <v>150</v>
      </c>
      <c r="J8" s="52">
        <v>112</v>
      </c>
    </row>
    <row r="9" spans="1:10" ht="12.75">
      <c r="A9" s="50" t="s">
        <v>6</v>
      </c>
      <c r="B9" s="51">
        <v>3312</v>
      </c>
      <c r="C9" s="51">
        <v>191</v>
      </c>
      <c r="D9" s="51">
        <v>133</v>
      </c>
      <c r="E9" s="51">
        <v>2966</v>
      </c>
      <c r="F9" s="51">
        <v>280</v>
      </c>
      <c r="G9" s="51">
        <v>1785</v>
      </c>
      <c r="H9" s="51">
        <v>7664</v>
      </c>
      <c r="I9" s="51">
        <v>666</v>
      </c>
      <c r="J9" s="51">
        <v>518</v>
      </c>
    </row>
    <row r="10" spans="1:10" ht="12.75">
      <c r="A10" s="50" t="s">
        <v>7</v>
      </c>
      <c r="B10" s="51">
        <v>2920</v>
      </c>
      <c r="C10" s="51">
        <v>75</v>
      </c>
      <c r="D10" s="51">
        <v>39</v>
      </c>
      <c r="E10" s="51">
        <v>1084</v>
      </c>
      <c r="F10" s="51">
        <v>43</v>
      </c>
      <c r="G10" s="54">
        <v>4</v>
      </c>
      <c r="H10" s="51">
        <v>5015</v>
      </c>
      <c r="I10" s="51">
        <v>196</v>
      </c>
      <c r="J10" s="51">
        <v>516</v>
      </c>
    </row>
    <row r="11" spans="2:5" ht="12.75">
      <c r="B11" s="46"/>
      <c r="C11" s="46"/>
      <c r="D11" s="46"/>
      <c r="E11" s="46"/>
    </row>
    <row r="12" spans="1:10" ht="12.75">
      <c r="A12" s="189" t="s">
        <v>116</v>
      </c>
      <c r="B12" s="189"/>
      <c r="C12" s="189"/>
      <c r="D12" s="189"/>
      <c r="E12" s="189"/>
      <c r="F12" s="189"/>
      <c r="G12" s="189"/>
      <c r="H12" s="189"/>
      <c r="I12" s="189"/>
      <c r="J12" s="189"/>
    </row>
    <row r="13" spans="1:10" s="49" customFormat="1" ht="12.75">
      <c r="A13" s="190" t="s">
        <v>227</v>
      </c>
      <c r="B13" s="190"/>
      <c r="C13" s="190"/>
      <c r="D13" s="190"/>
      <c r="E13" s="190"/>
      <c r="F13" s="190"/>
      <c r="G13" s="190"/>
      <c r="H13" s="190"/>
      <c r="I13" s="190"/>
      <c r="J13" s="190"/>
    </row>
    <row r="14" spans="1:10" ht="12.75">
      <c r="A14" s="190" t="s">
        <v>226</v>
      </c>
      <c r="B14" s="190"/>
      <c r="C14" s="190"/>
      <c r="D14" s="190"/>
      <c r="E14" s="190"/>
      <c r="F14" s="190"/>
      <c r="G14" s="190"/>
      <c r="H14" s="190"/>
      <c r="I14" s="190"/>
      <c r="J14" s="190"/>
    </row>
    <row r="15" spans="1:10" ht="25.5" customHeight="1">
      <c r="A15" s="190" t="s">
        <v>234</v>
      </c>
      <c r="B15" s="190"/>
      <c r="C15" s="190"/>
      <c r="D15" s="190"/>
      <c r="E15" s="190"/>
      <c r="F15" s="190"/>
      <c r="G15" s="190"/>
      <c r="H15" s="190"/>
      <c r="I15" s="190"/>
      <c r="J15" s="190"/>
    </row>
  </sheetData>
  <sheetProtection/>
  <mergeCells count="5">
    <mergeCell ref="A1:J1"/>
    <mergeCell ref="A12:J12"/>
    <mergeCell ref="A13:J13"/>
    <mergeCell ref="A14:J14"/>
    <mergeCell ref="A15:J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3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5" customWidth="1"/>
    <col min="2" max="2" width="5.140625" style="5" bestFit="1" customWidth="1"/>
    <col min="3" max="5" width="15.7109375" style="5" customWidth="1"/>
    <col min="6" max="16384" width="11.421875" style="5" customWidth="1"/>
  </cols>
  <sheetData>
    <row r="1" spans="1:8" ht="18" customHeight="1">
      <c r="A1" s="162" t="s">
        <v>184</v>
      </c>
      <c r="B1" s="162"/>
      <c r="C1" s="162"/>
      <c r="D1" s="162"/>
      <c r="E1" s="162"/>
      <c r="F1" s="42"/>
      <c r="G1" s="42"/>
      <c r="H1" s="42"/>
    </row>
    <row r="2" spans="1:5" ht="18" customHeight="1">
      <c r="A2" s="40"/>
      <c r="B2" s="40"/>
      <c r="C2" s="40"/>
      <c r="D2" s="40"/>
      <c r="E2" s="40"/>
    </row>
    <row r="3" spans="1:5" ht="18" customHeight="1">
      <c r="A3" s="40"/>
      <c r="B3" s="40"/>
      <c r="C3" s="40"/>
      <c r="D3" s="40"/>
      <c r="E3" s="40"/>
    </row>
    <row r="4" spans="1:5" ht="12.75">
      <c r="A4" s="23"/>
      <c r="C4" s="163" t="s">
        <v>89</v>
      </c>
      <c r="D4" s="163"/>
      <c r="E4" s="166"/>
    </row>
    <row r="5" spans="1:5" ht="12.75">
      <c r="A5" s="10"/>
      <c r="B5" s="10" t="s">
        <v>0</v>
      </c>
      <c r="C5" s="28" t="s">
        <v>132</v>
      </c>
      <c r="D5" s="28" t="s">
        <v>39</v>
      </c>
      <c r="E5" s="28" t="s">
        <v>40</v>
      </c>
    </row>
    <row r="6" spans="1:5" ht="12.75">
      <c r="A6" s="8" t="s">
        <v>3</v>
      </c>
      <c r="B6" s="11">
        <v>102</v>
      </c>
      <c r="C6" s="11">
        <v>82</v>
      </c>
      <c r="D6" s="11">
        <v>13</v>
      </c>
      <c r="E6" s="7">
        <v>7</v>
      </c>
    </row>
    <row r="7" spans="1:5" ht="12.75">
      <c r="A7" s="12" t="s">
        <v>147</v>
      </c>
      <c r="B7" s="11">
        <v>4</v>
      </c>
      <c r="C7" s="11">
        <v>1</v>
      </c>
      <c r="D7" s="11">
        <v>1</v>
      </c>
      <c r="E7" s="7">
        <v>2</v>
      </c>
    </row>
    <row r="8" spans="1:5" ht="12.75">
      <c r="A8" s="12" t="s">
        <v>123</v>
      </c>
      <c r="B8" s="11">
        <v>8</v>
      </c>
      <c r="C8" s="11">
        <v>5</v>
      </c>
      <c r="D8" s="11">
        <v>1</v>
      </c>
      <c r="E8" s="7">
        <v>2</v>
      </c>
    </row>
    <row r="9" spans="1:5" ht="12.75">
      <c r="A9" s="12" t="s">
        <v>124</v>
      </c>
      <c r="B9" s="11">
        <v>8</v>
      </c>
      <c r="C9" s="11">
        <v>3</v>
      </c>
      <c r="D9" s="11">
        <v>4</v>
      </c>
      <c r="E9" s="7">
        <v>1</v>
      </c>
    </row>
    <row r="10" spans="1:5" ht="12.75">
      <c r="A10" s="8" t="s">
        <v>125</v>
      </c>
      <c r="B10" s="11">
        <v>5</v>
      </c>
      <c r="C10" s="11">
        <v>3</v>
      </c>
      <c r="D10" s="11">
        <v>1</v>
      </c>
      <c r="E10" s="7">
        <v>1</v>
      </c>
    </row>
    <row r="11" spans="1:5" ht="12.75">
      <c r="A11" s="8" t="s">
        <v>126</v>
      </c>
      <c r="B11" s="11">
        <v>8</v>
      </c>
      <c r="C11" s="11">
        <v>5</v>
      </c>
      <c r="D11" s="11">
        <v>2</v>
      </c>
      <c r="E11" s="7">
        <v>1</v>
      </c>
    </row>
    <row r="12" spans="1:5" ht="12.75">
      <c r="A12" s="8" t="s">
        <v>127</v>
      </c>
      <c r="B12" s="11">
        <v>13</v>
      </c>
      <c r="C12" s="11">
        <v>11</v>
      </c>
      <c r="D12" s="11">
        <v>2</v>
      </c>
      <c r="E12" s="7" t="s">
        <v>214</v>
      </c>
    </row>
    <row r="13" spans="1:5" ht="12.75">
      <c r="A13" s="8" t="s">
        <v>128</v>
      </c>
      <c r="B13" s="11">
        <v>20</v>
      </c>
      <c r="C13" s="11">
        <v>18</v>
      </c>
      <c r="D13" s="11">
        <v>2</v>
      </c>
      <c r="E13" s="7" t="s">
        <v>214</v>
      </c>
    </row>
    <row r="14" spans="1:5" ht="12.75">
      <c r="A14" s="8" t="s">
        <v>129</v>
      </c>
      <c r="B14" s="11">
        <v>16</v>
      </c>
      <c r="C14" s="11">
        <v>16</v>
      </c>
      <c r="D14" s="11" t="s">
        <v>214</v>
      </c>
      <c r="E14" s="7" t="s">
        <v>214</v>
      </c>
    </row>
    <row r="15" spans="1:5" ht="12.75">
      <c r="A15" s="8" t="s">
        <v>130</v>
      </c>
      <c r="B15" s="11">
        <v>13</v>
      </c>
      <c r="C15" s="11">
        <v>13</v>
      </c>
      <c r="D15" s="11" t="s">
        <v>214</v>
      </c>
      <c r="E15" s="7" t="s">
        <v>214</v>
      </c>
    </row>
    <row r="16" spans="1:5" ht="12.75">
      <c r="A16" s="8" t="s">
        <v>131</v>
      </c>
      <c r="B16" s="11">
        <v>7</v>
      </c>
      <c r="C16" s="11">
        <v>7</v>
      </c>
      <c r="D16" s="11" t="s">
        <v>214</v>
      </c>
      <c r="E16" s="7" t="s">
        <v>214</v>
      </c>
    </row>
    <row r="17" spans="1:5" ht="12.75">
      <c r="A17" s="8" t="s">
        <v>4</v>
      </c>
      <c r="B17" s="13">
        <v>81</v>
      </c>
      <c r="C17" s="13">
        <v>65</v>
      </c>
      <c r="D17" s="13">
        <v>12</v>
      </c>
      <c r="E17" s="7">
        <v>4</v>
      </c>
    </row>
    <row r="18" spans="1:5" ht="12.75">
      <c r="A18" s="8" t="s">
        <v>5</v>
      </c>
      <c r="B18" s="13">
        <v>21</v>
      </c>
      <c r="C18" s="13">
        <v>17</v>
      </c>
      <c r="D18" s="13">
        <v>1</v>
      </c>
      <c r="E18" s="7">
        <v>3</v>
      </c>
    </row>
    <row r="19" spans="1:5" ht="12.75">
      <c r="A19" s="8" t="s">
        <v>6</v>
      </c>
      <c r="B19" s="11">
        <v>64</v>
      </c>
      <c r="C19" s="11">
        <v>50</v>
      </c>
      <c r="D19" s="11">
        <v>9</v>
      </c>
      <c r="E19" s="7">
        <v>5</v>
      </c>
    </row>
    <row r="20" spans="1:5" ht="12.75">
      <c r="A20" s="8" t="s">
        <v>7</v>
      </c>
      <c r="B20" s="11">
        <v>38</v>
      </c>
      <c r="C20" s="11">
        <v>32</v>
      </c>
      <c r="D20" s="11">
        <v>4</v>
      </c>
      <c r="E20" s="7">
        <v>2</v>
      </c>
    </row>
    <row r="21" spans="1:5" ht="12.75">
      <c r="A21" s="14" t="s">
        <v>8</v>
      </c>
      <c r="B21" s="15">
        <v>11</v>
      </c>
      <c r="C21" s="15">
        <v>8</v>
      </c>
      <c r="D21" s="15">
        <v>3</v>
      </c>
      <c r="E21" s="7" t="s">
        <v>214</v>
      </c>
    </row>
    <row r="22" spans="1:5" ht="12.75">
      <c r="A22" s="14" t="s">
        <v>9</v>
      </c>
      <c r="B22" s="15">
        <v>7</v>
      </c>
      <c r="C22" s="15">
        <v>6</v>
      </c>
      <c r="D22" s="15" t="s">
        <v>214</v>
      </c>
      <c r="E22" s="7">
        <v>1</v>
      </c>
    </row>
    <row r="23" spans="1:5" ht="12.75">
      <c r="A23" s="14" t="s">
        <v>10</v>
      </c>
      <c r="B23" s="15">
        <v>15</v>
      </c>
      <c r="C23" s="15">
        <v>12</v>
      </c>
      <c r="D23" s="15">
        <v>3</v>
      </c>
      <c r="E23" s="7" t="s">
        <v>214</v>
      </c>
    </row>
    <row r="24" spans="1:5" ht="12.75">
      <c r="A24" s="14" t="s">
        <v>11</v>
      </c>
      <c r="B24" s="15">
        <v>17</v>
      </c>
      <c r="C24" s="15">
        <v>14</v>
      </c>
      <c r="D24" s="15">
        <v>1</v>
      </c>
      <c r="E24" s="7">
        <v>2</v>
      </c>
    </row>
    <row r="25" spans="1:5" ht="12.75">
      <c r="A25" s="14" t="s">
        <v>12</v>
      </c>
      <c r="B25" s="15">
        <v>14</v>
      </c>
      <c r="C25" s="15">
        <v>10</v>
      </c>
      <c r="D25" s="15">
        <v>2</v>
      </c>
      <c r="E25" s="7">
        <v>2</v>
      </c>
    </row>
    <row r="26" spans="1:5" ht="12.75">
      <c r="A26" s="14" t="s">
        <v>13</v>
      </c>
      <c r="B26" s="15">
        <v>14</v>
      </c>
      <c r="C26" s="15">
        <v>11</v>
      </c>
      <c r="D26" s="15">
        <v>2</v>
      </c>
      <c r="E26" s="7">
        <v>1</v>
      </c>
    </row>
    <row r="27" spans="1:5" ht="12.75">
      <c r="A27" s="14" t="s">
        <v>14</v>
      </c>
      <c r="B27" s="15">
        <v>8</v>
      </c>
      <c r="C27" s="15">
        <v>7</v>
      </c>
      <c r="D27" s="15">
        <v>1</v>
      </c>
      <c r="E27" s="7" t="s">
        <v>214</v>
      </c>
    </row>
    <row r="28" spans="1:5" ht="12.75">
      <c r="A28" s="14" t="s">
        <v>15</v>
      </c>
      <c r="B28" s="15">
        <v>5</v>
      </c>
      <c r="C28" s="15">
        <v>4</v>
      </c>
      <c r="D28" s="15">
        <v>1</v>
      </c>
      <c r="E28" s="7" t="s">
        <v>214</v>
      </c>
    </row>
    <row r="29" spans="1:5" ht="12.75">
      <c r="A29" s="14" t="s">
        <v>16</v>
      </c>
      <c r="B29" s="15">
        <v>6</v>
      </c>
      <c r="C29" s="15">
        <v>6</v>
      </c>
      <c r="D29" s="15" t="s">
        <v>214</v>
      </c>
      <c r="E29" s="7" t="s">
        <v>214</v>
      </c>
    </row>
    <row r="30" spans="1:5" ht="12.75">
      <c r="A30" s="14" t="s">
        <v>17</v>
      </c>
      <c r="B30" s="15">
        <v>5</v>
      </c>
      <c r="C30" s="15">
        <v>4</v>
      </c>
      <c r="D30" s="15" t="s">
        <v>214</v>
      </c>
      <c r="E30" s="7">
        <v>1</v>
      </c>
    </row>
    <row r="31" spans="1:4" ht="12.75">
      <c r="A31" s="14"/>
      <c r="B31" s="15"/>
      <c r="C31" s="15"/>
      <c r="D31" s="15"/>
    </row>
    <row r="32" spans="1:5" ht="12.75">
      <c r="A32" s="165" t="s">
        <v>174</v>
      </c>
      <c r="B32" s="165"/>
      <c r="C32" s="165"/>
      <c r="D32" s="165"/>
      <c r="E32" s="165"/>
    </row>
    <row r="33" spans="1:5" ht="12.75">
      <c r="A33" s="165" t="s">
        <v>133</v>
      </c>
      <c r="B33" s="165"/>
      <c r="C33" s="165"/>
      <c r="D33" s="165"/>
      <c r="E33" s="165"/>
    </row>
    <row r="34" spans="1:5" ht="12.75">
      <c r="A34" s="165" t="s">
        <v>134</v>
      </c>
      <c r="B34" s="165"/>
      <c r="C34" s="165"/>
      <c r="D34" s="165"/>
      <c r="E34" s="165"/>
    </row>
    <row r="35" spans="1:5" ht="12.75">
      <c r="A35" s="165" t="s">
        <v>136</v>
      </c>
      <c r="B35" s="165"/>
      <c r="C35" s="165"/>
      <c r="D35" s="165"/>
      <c r="E35" s="165"/>
    </row>
  </sheetData>
  <sheetProtection/>
  <mergeCells count="6">
    <mergeCell ref="A34:E34"/>
    <mergeCell ref="A35:E35"/>
    <mergeCell ref="A1:E1"/>
    <mergeCell ref="A32:E32"/>
    <mergeCell ref="C4:E4"/>
    <mergeCell ref="A33:E3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2"/>
  </sheetPr>
  <dimension ref="A1:K1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45" customWidth="1"/>
    <col min="2" max="2" width="7.57421875" style="45" bestFit="1" customWidth="1"/>
    <col min="3" max="3" width="7.8515625" style="44" bestFit="1" customWidth="1"/>
    <col min="4" max="4" width="6.28125" style="44" bestFit="1" customWidth="1"/>
    <col min="5" max="5" width="6.8515625" style="44" customWidth="1"/>
    <col min="6" max="6" width="6.7109375" style="44" bestFit="1" customWidth="1"/>
    <col min="7" max="7" width="6.421875" style="44" bestFit="1" customWidth="1"/>
    <col min="8" max="8" width="9.00390625" style="44" bestFit="1" customWidth="1"/>
    <col min="9" max="9" width="10.421875" style="44" bestFit="1" customWidth="1"/>
    <col min="10" max="10" width="6.57421875" style="44" bestFit="1" customWidth="1"/>
    <col min="11" max="11" width="6.8515625" style="44" customWidth="1"/>
    <col min="12" max="16384" width="11.421875" style="44" customWidth="1"/>
  </cols>
  <sheetData>
    <row r="1" spans="1:11" ht="18" customHeight="1">
      <c r="A1" s="188" t="s">
        <v>235</v>
      </c>
      <c r="B1" s="188"/>
      <c r="C1" s="188"/>
      <c r="D1" s="188"/>
      <c r="E1" s="188"/>
      <c r="F1" s="188"/>
      <c r="G1" s="188"/>
      <c r="H1" s="188"/>
      <c r="I1" s="188"/>
      <c r="J1" s="188"/>
      <c r="K1" s="191"/>
    </row>
    <row r="2" spans="1:11" ht="18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8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ht="12.75">
      <c r="K4" s="46" t="s">
        <v>236</v>
      </c>
    </row>
    <row r="5" spans="1:11" s="49" customFormat="1" ht="76.5">
      <c r="A5" s="47"/>
      <c r="B5" s="47" t="s">
        <v>122</v>
      </c>
      <c r="C5" s="48" t="s">
        <v>70</v>
      </c>
      <c r="D5" s="48" t="s">
        <v>71</v>
      </c>
      <c r="E5" s="48" t="s">
        <v>158</v>
      </c>
      <c r="F5" s="48" t="s">
        <v>72</v>
      </c>
      <c r="G5" s="48" t="s">
        <v>73</v>
      </c>
      <c r="H5" s="48" t="s">
        <v>74</v>
      </c>
      <c r="I5" s="48" t="s">
        <v>75</v>
      </c>
      <c r="J5" s="48" t="s">
        <v>76</v>
      </c>
      <c r="K5" s="48" t="s">
        <v>233</v>
      </c>
    </row>
    <row r="6" spans="1:11" ht="12.75">
      <c r="A6" s="50" t="s">
        <v>3</v>
      </c>
      <c r="B6" s="51">
        <v>376</v>
      </c>
      <c r="C6" s="51">
        <v>87</v>
      </c>
      <c r="D6" s="51">
        <v>60</v>
      </c>
      <c r="E6" s="51">
        <v>53</v>
      </c>
      <c r="F6" s="51">
        <v>40</v>
      </c>
      <c r="G6" s="51">
        <v>22</v>
      </c>
      <c r="H6" s="51">
        <v>6</v>
      </c>
      <c r="I6" s="51">
        <v>111</v>
      </c>
      <c r="J6" s="51">
        <v>85</v>
      </c>
      <c r="K6" s="51">
        <v>106</v>
      </c>
    </row>
    <row r="7" spans="1:11" ht="12.75">
      <c r="A7" s="50" t="s">
        <v>4</v>
      </c>
      <c r="B7" s="51">
        <v>307</v>
      </c>
      <c r="C7" s="52">
        <v>66</v>
      </c>
      <c r="D7" s="52">
        <v>55</v>
      </c>
      <c r="E7" s="52">
        <v>45</v>
      </c>
      <c r="F7" s="52">
        <v>29</v>
      </c>
      <c r="G7" s="52">
        <v>16</v>
      </c>
      <c r="H7" s="52">
        <v>5</v>
      </c>
      <c r="I7" s="52">
        <v>89</v>
      </c>
      <c r="J7" s="52">
        <v>70</v>
      </c>
      <c r="K7" s="52">
        <v>89</v>
      </c>
    </row>
    <row r="8" spans="1:11" ht="12.75">
      <c r="A8" s="50" t="s">
        <v>5</v>
      </c>
      <c r="B8" s="51">
        <v>69</v>
      </c>
      <c r="C8" s="52">
        <v>21</v>
      </c>
      <c r="D8" s="52">
        <v>5</v>
      </c>
      <c r="E8" s="52">
        <v>8</v>
      </c>
      <c r="F8" s="52">
        <v>11</v>
      </c>
      <c r="G8" s="52">
        <v>6</v>
      </c>
      <c r="H8" s="53">
        <v>1</v>
      </c>
      <c r="I8" s="52">
        <v>22</v>
      </c>
      <c r="J8" s="52">
        <v>15</v>
      </c>
      <c r="K8" s="52">
        <v>17</v>
      </c>
    </row>
    <row r="9" spans="1:11" ht="12.75">
      <c r="A9" s="50" t="s">
        <v>6</v>
      </c>
      <c r="B9" s="51">
        <v>219</v>
      </c>
      <c r="C9" s="51">
        <v>53</v>
      </c>
      <c r="D9" s="51">
        <v>38</v>
      </c>
      <c r="E9" s="51">
        <v>36</v>
      </c>
      <c r="F9" s="51">
        <v>27</v>
      </c>
      <c r="G9" s="51">
        <v>15</v>
      </c>
      <c r="H9" s="51">
        <v>4</v>
      </c>
      <c r="I9" s="51">
        <v>57</v>
      </c>
      <c r="J9" s="51">
        <v>56</v>
      </c>
      <c r="K9" s="51">
        <v>60</v>
      </c>
    </row>
    <row r="10" spans="1:11" ht="12.75">
      <c r="A10" s="50" t="s">
        <v>7</v>
      </c>
      <c r="B10" s="51">
        <v>157</v>
      </c>
      <c r="C10" s="51">
        <v>34</v>
      </c>
      <c r="D10" s="51">
        <v>22</v>
      </c>
      <c r="E10" s="51">
        <v>17</v>
      </c>
      <c r="F10" s="51">
        <v>13</v>
      </c>
      <c r="G10" s="51">
        <v>7</v>
      </c>
      <c r="H10" s="54">
        <v>2</v>
      </c>
      <c r="I10" s="51">
        <v>54</v>
      </c>
      <c r="J10" s="51">
        <v>29</v>
      </c>
      <c r="K10" s="51">
        <v>46</v>
      </c>
    </row>
    <row r="11" spans="3:6" ht="12.75">
      <c r="C11" s="46"/>
      <c r="D11" s="46"/>
      <c r="E11" s="46"/>
      <c r="F11" s="46"/>
    </row>
    <row r="12" spans="1:11" ht="12.75">
      <c r="A12" s="189" t="s">
        <v>116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ht="12.75">
      <c r="A13" s="192" t="s">
        <v>234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</row>
  </sheetData>
  <sheetProtection/>
  <mergeCells count="3">
    <mergeCell ref="A1:K1"/>
    <mergeCell ref="A12:K12"/>
    <mergeCell ref="A13:K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2"/>
  </sheetPr>
  <dimension ref="A1:L2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64" customWidth="1"/>
    <col min="2" max="2" width="7.8515625" style="65" bestFit="1" customWidth="1"/>
    <col min="3" max="3" width="5.421875" style="65" bestFit="1" customWidth="1"/>
    <col min="4" max="4" width="6.8515625" style="65" bestFit="1" customWidth="1"/>
    <col min="5" max="5" width="5.00390625" style="65" bestFit="1" customWidth="1"/>
    <col min="6" max="7" width="8.140625" style="65" bestFit="1" customWidth="1"/>
    <col min="8" max="9" width="5.00390625" style="65" bestFit="1" customWidth="1"/>
    <col min="10" max="11" width="8.140625" style="65" bestFit="1" customWidth="1"/>
    <col min="12" max="12" width="5.00390625" style="65" bestFit="1" customWidth="1"/>
    <col min="13" max="16384" width="11.421875" style="65" customWidth="1"/>
  </cols>
  <sheetData>
    <row r="1" spans="1:12" ht="18" customHeight="1">
      <c r="A1" s="194" t="s">
        <v>203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  <c r="L1" s="195"/>
    </row>
    <row r="2" spans="1:12" ht="18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7:12" ht="12.75">
      <c r="G4" s="68"/>
      <c r="H4" s="68"/>
      <c r="I4" s="196" t="s">
        <v>237</v>
      </c>
      <c r="J4" s="196"/>
      <c r="K4" s="196"/>
      <c r="L4" s="196"/>
    </row>
    <row r="5" spans="1:12" ht="25.5">
      <c r="A5" s="57"/>
      <c r="B5" s="55" t="s">
        <v>0</v>
      </c>
      <c r="C5" s="56" t="s">
        <v>160</v>
      </c>
      <c r="D5" s="56" t="s">
        <v>159</v>
      </c>
      <c r="E5" s="197" t="s">
        <v>141</v>
      </c>
      <c r="F5" s="197"/>
      <c r="G5" s="197"/>
      <c r="H5" s="197"/>
      <c r="I5" s="197" t="s">
        <v>142</v>
      </c>
      <c r="J5" s="197"/>
      <c r="K5" s="197"/>
      <c r="L5" s="197"/>
    </row>
    <row r="6" spans="1:12" ht="38.25">
      <c r="A6" s="57"/>
      <c r="B6" s="55"/>
      <c r="C6" s="55"/>
      <c r="D6" s="55"/>
      <c r="E6" s="56" t="s">
        <v>204</v>
      </c>
      <c r="F6" s="56" t="s">
        <v>205</v>
      </c>
      <c r="G6" s="56" t="s">
        <v>172</v>
      </c>
      <c r="H6" s="56" t="s">
        <v>173</v>
      </c>
      <c r="I6" s="56" t="s">
        <v>204</v>
      </c>
      <c r="J6" s="56" t="s">
        <v>205</v>
      </c>
      <c r="K6" s="56" t="s">
        <v>172</v>
      </c>
      <c r="L6" s="56" t="s">
        <v>173</v>
      </c>
    </row>
    <row r="7" spans="1:12" ht="12.75">
      <c r="A7" s="57" t="s">
        <v>3</v>
      </c>
      <c r="B7" s="54">
        <v>6232</v>
      </c>
      <c r="C7" s="54">
        <v>2232</v>
      </c>
      <c r="D7" s="54">
        <v>413</v>
      </c>
      <c r="E7" s="54">
        <v>585</v>
      </c>
      <c r="F7" s="54">
        <v>309</v>
      </c>
      <c r="G7" s="54">
        <v>742</v>
      </c>
      <c r="H7" s="54">
        <v>399</v>
      </c>
      <c r="I7" s="68">
        <v>825</v>
      </c>
      <c r="J7" s="68">
        <v>399</v>
      </c>
      <c r="K7" s="68">
        <v>261</v>
      </c>
      <c r="L7" s="68">
        <v>67</v>
      </c>
    </row>
    <row r="8" spans="1:12" ht="12.75">
      <c r="A8" s="57" t="s">
        <v>4</v>
      </c>
      <c r="B8" s="53">
        <v>5560</v>
      </c>
      <c r="C8" s="53">
        <v>1918</v>
      </c>
      <c r="D8" s="53">
        <v>352</v>
      </c>
      <c r="E8" s="53">
        <v>534</v>
      </c>
      <c r="F8" s="53">
        <v>275</v>
      </c>
      <c r="G8" s="53">
        <v>640</v>
      </c>
      <c r="H8" s="53">
        <v>352</v>
      </c>
      <c r="I8" s="68">
        <v>773</v>
      </c>
      <c r="J8" s="68">
        <v>396</v>
      </c>
      <c r="K8" s="68">
        <v>256</v>
      </c>
      <c r="L8" s="68">
        <v>64</v>
      </c>
    </row>
    <row r="9" spans="1:12" ht="12.75">
      <c r="A9" s="57" t="s">
        <v>5</v>
      </c>
      <c r="B9" s="53">
        <v>672</v>
      </c>
      <c r="C9" s="53">
        <v>314</v>
      </c>
      <c r="D9" s="53">
        <v>61</v>
      </c>
      <c r="E9" s="53">
        <v>51</v>
      </c>
      <c r="F9" s="53">
        <v>34</v>
      </c>
      <c r="G9" s="53">
        <v>102</v>
      </c>
      <c r="H9" s="53">
        <v>47</v>
      </c>
      <c r="I9" s="68">
        <v>52</v>
      </c>
      <c r="J9" s="68">
        <v>3</v>
      </c>
      <c r="K9" s="68">
        <v>5</v>
      </c>
      <c r="L9" s="68">
        <v>3</v>
      </c>
    </row>
    <row r="10" spans="1:12" ht="12.75">
      <c r="A10" s="57" t="s">
        <v>6</v>
      </c>
      <c r="B10" s="54">
        <v>3312</v>
      </c>
      <c r="C10" s="54">
        <v>1016</v>
      </c>
      <c r="D10" s="54">
        <v>313</v>
      </c>
      <c r="E10" s="54">
        <v>318</v>
      </c>
      <c r="F10" s="54">
        <v>171</v>
      </c>
      <c r="G10" s="54">
        <v>470</v>
      </c>
      <c r="H10" s="54">
        <v>257</v>
      </c>
      <c r="I10" s="68">
        <v>353</v>
      </c>
      <c r="J10" s="68">
        <v>237</v>
      </c>
      <c r="K10" s="68">
        <v>134</v>
      </c>
      <c r="L10" s="68">
        <v>43</v>
      </c>
    </row>
    <row r="11" spans="1:12" ht="12.75">
      <c r="A11" s="57" t="s">
        <v>7</v>
      </c>
      <c r="B11" s="54">
        <v>2920</v>
      </c>
      <c r="C11" s="54">
        <v>1216</v>
      </c>
      <c r="D11" s="54">
        <v>100</v>
      </c>
      <c r="E11" s="54">
        <v>267</v>
      </c>
      <c r="F11" s="54">
        <v>138</v>
      </c>
      <c r="G11" s="54">
        <v>272</v>
      </c>
      <c r="H11" s="54">
        <v>142</v>
      </c>
      <c r="I11" s="68">
        <v>472</v>
      </c>
      <c r="J11" s="68">
        <v>162</v>
      </c>
      <c r="K11" s="68">
        <v>127</v>
      </c>
      <c r="L11" s="68">
        <v>24</v>
      </c>
    </row>
    <row r="12" spans="1:12" ht="12.75">
      <c r="A12" s="57" t="s">
        <v>8</v>
      </c>
      <c r="B12" s="54">
        <v>446</v>
      </c>
      <c r="C12" s="54">
        <v>162</v>
      </c>
      <c r="D12" s="54">
        <v>56</v>
      </c>
      <c r="E12" s="54">
        <v>37</v>
      </c>
      <c r="F12" s="54">
        <v>17</v>
      </c>
      <c r="G12" s="54">
        <v>72</v>
      </c>
      <c r="H12" s="54">
        <v>66</v>
      </c>
      <c r="I12" s="68">
        <v>18</v>
      </c>
      <c r="J12" s="68">
        <v>8</v>
      </c>
      <c r="K12" s="68">
        <v>3</v>
      </c>
      <c r="L12" s="68">
        <v>7</v>
      </c>
    </row>
    <row r="13" spans="1:12" ht="12.75">
      <c r="A13" s="57" t="s">
        <v>9</v>
      </c>
      <c r="B13" s="54">
        <v>614</v>
      </c>
      <c r="C13" s="54">
        <v>154</v>
      </c>
      <c r="D13" s="54">
        <v>122</v>
      </c>
      <c r="E13" s="54">
        <v>70</v>
      </c>
      <c r="F13" s="54">
        <v>32</v>
      </c>
      <c r="G13" s="54">
        <v>47</v>
      </c>
      <c r="H13" s="54">
        <v>32</v>
      </c>
      <c r="I13" s="68">
        <v>77</v>
      </c>
      <c r="J13" s="68">
        <v>35</v>
      </c>
      <c r="K13" s="68">
        <v>26</v>
      </c>
      <c r="L13" s="68">
        <v>19</v>
      </c>
    </row>
    <row r="14" spans="1:12" ht="12.75">
      <c r="A14" s="57" t="s">
        <v>10</v>
      </c>
      <c r="B14" s="54">
        <v>1094</v>
      </c>
      <c r="C14" s="54">
        <v>250</v>
      </c>
      <c r="D14" s="54">
        <v>60</v>
      </c>
      <c r="E14" s="54">
        <v>118</v>
      </c>
      <c r="F14" s="54">
        <v>76</v>
      </c>
      <c r="G14" s="54">
        <v>162</v>
      </c>
      <c r="H14" s="54">
        <v>58</v>
      </c>
      <c r="I14" s="68">
        <v>173</v>
      </c>
      <c r="J14" s="68">
        <v>155</v>
      </c>
      <c r="K14" s="68">
        <v>33</v>
      </c>
      <c r="L14" s="68">
        <v>9</v>
      </c>
    </row>
    <row r="15" spans="1:12" ht="12.75">
      <c r="A15" s="57" t="s">
        <v>11</v>
      </c>
      <c r="B15" s="54">
        <v>451</v>
      </c>
      <c r="C15" s="54">
        <v>190</v>
      </c>
      <c r="D15" s="54">
        <v>56</v>
      </c>
      <c r="E15" s="54">
        <v>41</v>
      </c>
      <c r="F15" s="54">
        <v>19</v>
      </c>
      <c r="G15" s="54">
        <v>59</v>
      </c>
      <c r="H15" s="54">
        <v>38</v>
      </c>
      <c r="I15" s="68">
        <v>39</v>
      </c>
      <c r="J15" s="68">
        <v>3</v>
      </c>
      <c r="K15" s="68">
        <v>3</v>
      </c>
      <c r="L15" s="68">
        <v>3</v>
      </c>
    </row>
    <row r="16" spans="1:12" ht="12.75">
      <c r="A16" s="57" t="s">
        <v>12</v>
      </c>
      <c r="B16" s="54">
        <v>707</v>
      </c>
      <c r="C16" s="54">
        <v>260</v>
      </c>
      <c r="D16" s="54">
        <v>19</v>
      </c>
      <c r="E16" s="54">
        <v>52</v>
      </c>
      <c r="F16" s="54">
        <v>27</v>
      </c>
      <c r="G16" s="54">
        <v>130</v>
      </c>
      <c r="H16" s="54">
        <v>63</v>
      </c>
      <c r="I16" s="68">
        <v>46</v>
      </c>
      <c r="J16" s="68">
        <v>36</v>
      </c>
      <c r="K16" s="68">
        <v>69</v>
      </c>
      <c r="L16" s="68">
        <v>5</v>
      </c>
    </row>
    <row r="17" spans="1:12" ht="12.75">
      <c r="A17" s="57" t="s">
        <v>13</v>
      </c>
      <c r="B17" s="54">
        <v>769</v>
      </c>
      <c r="C17" s="54">
        <v>220</v>
      </c>
      <c r="D17" s="54">
        <v>85</v>
      </c>
      <c r="E17" s="54">
        <v>49</v>
      </c>
      <c r="F17" s="54">
        <v>40</v>
      </c>
      <c r="G17" s="54">
        <v>55</v>
      </c>
      <c r="H17" s="54">
        <v>42</v>
      </c>
      <c r="I17" s="68">
        <v>88</v>
      </c>
      <c r="J17" s="68">
        <v>98</v>
      </c>
      <c r="K17" s="68">
        <v>80</v>
      </c>
      <c r="L17" s="68">
        <v>12</v>
      </c>
    </row>
    <row r="18" spans="1:12" ht="12.75">
      <c r="A18" s="57" t="s">
        <v>14</v>
      </c>
      <c r="B18" s="54">
        <v>383</v>
      </c>
      <c r="C18" s="54">
        <v>175</v>
      </c>
      <c r="D18" s="54">
        <v>1</v>
      </c>
      <c r="E18" s="54">
        <v>30</v>
      </c>
      <c r="F18" s="54">
        <v>30</v>
      </c>
      <c r="G18" s="54">
        <v>51</v>
      </c>
      <c r="H18" s="54">
        <v>26</v>
      </c>
      <c r="I18" s="68">
        <v>22</v>
      </c>
      <c r="J18" s="68">
        <v>32</v>
      </c>
      <c r="K18" s="68">
        <v>14</v>
      </c>
      <c r="L18" s="68">
        <v>2</v>
      </c>
    </row>
    <row r="19" spans="1:12" ht="12.75">
      <c r="A19" s="57" t="s">
        <v>15</v>
      </c>
      <c r="B19" s="54">
        <v>446</v>
      </c>
      <c r="C19" s="54">
        <v>299</v>
      </c>
      <c r="D19" s="54">
        <v>5</v>
      </c>
      <c r="E19" s="54">
        <v>37</v>
      </c>
      <c r="F19" s="54">
        <v>13</v>
      </c>
      <c r="G19" s="54">
        <v>37</v>
      </c>
      <c r="H19" s="54">
        <v>19</v>
      </c>
      <c r="I19" s="68">
        <v>27</v>
      </c>
      <c r="J19" s="68">
        <v>5</v>
      </c>
      <c r="K19" s="68">
        <v>2</v>
      </c>
      <c r="L19" s="68">
        <v>2</v>
      </c>
    </row>
    <row r="20" spans="1:12" ht="12.75">
      <c r="A20" s="57" t="s">
        <v>16</v>
      </c>
      <c r="B20" s="54">
        <v>885</v>
      </c>
      <c r="C20" s="54">
        <v>325</v>
      </c>
      <c r="D20" s="54">
        <v>4</v>
      </c>
      <c r="E20" s="54">
        <v>133</v>
      </c>
      <c r="F20" s="54">
        <v>26</v>
      </c>
      <c r="G20" s="54">
        <v>61</v>
      </c>
      <c r="H20" s="54">
        <v>27</v>
      </c>
      <c r="I20" s="68">
        <v>302</v>
      </c>
      <c r="J20" s="68">
        <v>4</v>
      </c>
      <c r="K20" s="68">
        <v>2</v>
      </c>
      <c r="L20" s="68">
        <v>1</v>
      </c>
    </row>
    <row r="21" spans="1:12" ht="12.75">
      <c r="A21" s="57" t="s">
        <v>17</v>
      </c>
      <c r="B21" s="54">
        <v>437</v>
      </c>
      <c r="C21" s="54">
        <v>197</v>
      </c>
      <c r="D21" s="54">
        <v>5</v>
      </c>
      <c r="E21" s="54">
        <v>18</v>
      </c>
      <c r="F21" s="54">
        <v>29</v>
      </c>
      <c r="G21" s="54">
        <v>68</v>
      </c>
      <c r="H21" s="54">
        <v>28</v>
      </c>
      <c r="I21" s="68">
        <v>33</v>
      </c>
      <c r="J21" s="68">
        <v>23</v>
      </c>
      <c r="K21" s="68">
        <v>29</v>
      </c>
      <c r="L21" s="68">
        <v>7</v>
      </c>
    </row>
    <row r="23" spans="1:12" ht="12.75">
      <c r="A23" s="192" t="s">
        <v>174</v>
      </c>
      <c r="B23" s="192"/>
      <c r="C23" s="192"/>
      <c r="D23" s="192"/>
      <c r="E23" s="192"/>
      <c r="F23" s="192"/>
      <c r="G23" s="192"/>
      <c r="H23" s="192"/>
      <c r="I23" s="193"/>
      <c r="J23" s="193"/>
      <c r="K23" s="193"/>
      <c r="L23" s="193"/>
    </row>
    <row r="24" spans="1:12" ht="12.75">
      <c r="A24" s="192" t="s">
        <v>146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</row>
    <row r="25" spans="1:12" ht="12.75">
      <c r="A25" s="192" t="s">
        <v>229</v>
      </c>
      <c r="B25" s="192"/>
      <c r="C25" s="192"/>
      <c r="D25" s="192"/>
      <c r="E25" s="192"/>
      <c r="F25" s="192"/>
      <c r="G25" s="192"/>
      <c r="H25" s="192"/>
      <c r="I25" s="193"/>
      <c r="J25" s="193"/>
      <c r="K25" s="193"/>
      <c r="L25" s="193"/>
    </row>
    <row r="26" spans="1:12" ht="12.75">
      <c r="A26" s="192" t="s">
        <v>234</v>
      </c>
      <c r="B26" s="192"/>
      <c r="C26" s="192"/>
      <c r="D26" s="192"/>
      <c r="E26" s="192"/>
      <c r="F26" s="192"/>
      <c r="G26" s="192"/>
      <c r="H26" s="192"/>
      <c r="I26" s="193"/>
      <c r="J26" s="193"/>
      <c r="K26" s="193"/>
      <c r="L26" s="193"/>
    </row>
  </sheetData>
  <sheetProtection/>
  <mergeCells count="8">
    <mergeCell ref="A25:L25"/>
    <mergeCell ref="A26:L26"/>
    <mergeCell ref="A1:L1"/>
    <mergeCell ref="I4:L4"/>
    <mergeCell ref="E5:H5"/>
    <mergeCell ref="I5:L5"/>
    <mergeCell ref="A23:L23"/>
    <mergeCell ref="A24:L2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2"/>
  </sheetPr>
  <dimension ref="A1:L2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64" customWidth="1"/>
    <col min="2" max="2" width="7.8515625" style="65" bestFit="1" customWidth="1"/>
    <col min="3" max="3" width="5.421875" style="65" bestFit="1" customWidth="1"/>
    <col min="4" max="4" width="6.8515625" style="65" bestFit="1" customWidth="1"/>
    <col min="5" max="5" width="5.00390625" style="65" bestFit="1" customWidth="1"/>
    <col min="6" max="7" width="8.140625" style="65" bestFit="1" customWidth="1"/>
    <col min="8" max="9" width="5.00390625" style="65" bestFit="1" customWidth="1"/>
    <col min="10" max="11" width="8.140625" style="65" bestFit="1" customWidth="1"/>
    <col min="12" max="12" width="5.00390625" style="65" bestFit="1" customWidth="1"/>
    <col min="13" max="16384" width="11.421875" style="65" customWidth="1"/>
  </cols>
  <sheetData>
    <row r="1" spans="1:12" ht="18" customHeight="1">
      <c r="A1" s="194" t="s">
        <v>238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  <c r="L1" s="195"/>
    </row>
    <row r="2" spans="1:12" ht="18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7:12" ht="12.75">
      <c r="G4" s="68"/>
      <c r="H4" s="68"/>
      <c r="I4" s="196" t="s">
        <v>239</v>
      </c>
      <c r="J4" s="196"/>
      <c r="K4" s="196"/>
      <c r="L4" s="196"/>
    </row>
    <row r="5" spans="1:12" ht="25.5">
      <c r="A5" s="57"/>
      <c r="B5" s="55" t="s">
        <v>70</v>
      </c>
      <c r="C5" s="56" t="s">
        <v>160</v>
      </c>
      <c r="D5" s="56" t="s">
        <v>159</v>
      </c>
      <c r="E5" s="197" t="s">
        <v>141</v>
      </c>
      <c r="F5" s="197"/>
      <c r="G5" s="197"/>
      <c r="H5" s="197"/>
      <c r="I5" s="197" t="s">
        <v>142</v>
      </c>
      <c r="J5" s="197"/>
      <c r="K5" s="197"/>
      <c r="L5" s="197"/>
    </row>
    <row r="6" spans="1:12" ht="38.25">
      <c r="A6" s="57"/>
      <c r="B6" s="55"/>
      <c r="C6" s="55"/>
      <c r="D6" s="55"/>
      <c r="E6" s="56" t="s">
        <v>204</v>
      </c>
      <c r="F6" s="56" t="s">
        <v>205</v>
      </c>
      <c r="G6" s="56" t="s">
        <v>172</v>
      </c>
      <c r="H6" s="56" t="s">
        <v>173</v>
      </c>
      <c r="I6" s="56" t="s">
        <v>204</v>
      </c>
      <c r="J6" s="56" t="s">
        <v>205</v>
      </c>
      <c r="K6" s="56" t="s">
        <v>172</v>
      </c>
      <c r="L6" s="56" t="s">
        <v>173</v>
      </c>
    </row>
    <row r="7" spans="1:12" ht="12.75">
      <c r="A7" s="57" t="s">
        <v>3</v>
      </c>
      <c r="B7" s="54">
        <v>87</v>
      </c>
      <c r="C7" s="54">
        <v>62</v>
      </c>
      <c r="D7" s="54">
        <v>41</v>
      </c>
      <c r="E7" s="54">
        <v>63</v>
      </c>
      <c r="F7" s="54">
        <v>58</v>
      </c>
      <c r="G7" s="54">
        <v>69</v>
      </c>
      <c r="H7" s="54">
        <v>63</v>
      </c>
      <c r="I7" s="68">
        <v>65</v>
      </c>
      <c r="J7" s="68">
        <v>33</v>
      </c>
      <c r="K7" s="68">
        <v>35</v>
      </c>
      <c r="L7" s="68">
        <v>27</v>
      </c>
    </row>
    <row r="8" spans="1:12" ht="12.75">
      <c r="A8" s="57" t="s">
        <v>4</v>
      </c>
      <c r="B8" s="53">
        <v>66</v>
      </c>
      <c r="C8" s="53">
        <v>46</v>
      </c>
      <c r="D8" s="53">
        <v>32</v>
      </c>
      <c r="E8" s="53">
        <v>52</v>
      </c>
      <c r="F8" s="53">
        <v>45</v>
      </c>
      <c r="G8" s="53">
        <v>54</v>
      </c>
      <c r="H8" s="53">
        <v>48</v>
      </c>
      <c r="I8" s="68">
        <v>53</v>
      </c>
      <c r="J8" s="68">
        <v>31</v>
      </c>
      <c r="K8" s="68">
        <v>30</v>
      </c>
      <c r="L8" s="68">
        <v>24</v>
      </c>
    </row>
    <row r="9" spans="1:12" ht="12.75">
      <c r="A9" s="57" t="s">
        <v>5</v>
      </c>
      <c r="B9" s="53">
        <v>21</v>
      </c>
      <c r="C9" s="53">
        <v>16</v>
      </c>
      <c r="D9" s="53">
        <v>9</v>
      </c>
      <c r="E9" s="53">
        <v>11</v>
      </c>
      <c r="F9" s="53">
        <v>13</v>
      </c>
      <c r="G9" s="53">
        <v>15</v>
      </c>
      <c r="H9" s="53">
        <v>15</v>
      </c>
      <c r="I9" s="68">
        <v>12</v>
      </c>
      <c r="J9" s="68">
        <v>2</v>
      </c>
      <c r="K9" s="68">
        <v>5</v>
      </c>
      <c r="L9" s="68">
        <v>3</v>
      </c>
    </row>
    <row r="10" spans="1:12" ht="12.75">
      <c r="A10" s="57" t="s">
        <v>6</v>
      </c>
      <c r="B10" s="54">
        <v>53</v>
      </c>
      <c r="C10" s="54">
        <v>37</v>
      </c>
      <c r="D10" s="54">
        <v>28</v>
      </c>
      <c r="E10" s="54">
        <v>39</v>
      </c>
      <c r="F10" s="54">
        <v>36</v>
      </c>
      <c r="G10" s="54">
        <v>41</v>
      </c>
      <c r="H10" s="54">
        <v>38</v>
      </c>
      <c r="I10" s="68">
        <v>38</v>
      </c>
      <c r="J10" s="68">
        <v>19</v>
      </c>
      <c r="K10" s="68">
        <v>21</v>
      </c>
      <c r="L10" s="68">
        <v>17</v>
      </c>
    </row>
    <row r="11" spans="1:12" ht="12.75">
      <c r="A11" s="57" t="s">
        <v>7</v>
      </c>
      <c r="B11" s="54">
        <v>34</v>
      </c>
      <c r="C11" s="54">
        <v>25</v>
      </c>
      <c r="D11" s="54">
        <v>13</v>
      </c>
      <c r="E11" s="54">
        <v>24</v>
      </c>
      <c r="F11" s="54">
        <v>22</v>
      </c>
      <c r="G11" s="54">
        <v>28</v>
      </c>
      <c r="H11" s="54">
        <v>25</v>
      </c>
      <c r="I11" s="68">
        <v>27</v>
      </c>
      <c r="J11" s="68">
        <v>14</v>
      </c>
      <c r="K11" s="68">
        <v>14</v>
      </c>
      <c r="L11" s="68">
        <v>10</v>
      </c>
    </row>
    <row r="12" spans="1:12" ht="12.75">
      <c r="A12" s="57" t="s">
        <v>8</v>
      </c>
      <c r="B12" s="54">
        <v>7</v>
      </c>
      <c r="C12" s="54">
        <v>5</v>
      </c>
      <c r="D12" s="54">
        <v>5</v>
      </c>
      <c r="E12" s="54">
        <v>6</v>
      </c>
      <c r="F12" s="54">
        <v>5</v>
      </c>
      <c r="G12" s="54">
        <v>7</v>
      </c>
      <c r="H12" s="54">
        <v>6</v>
      </c>
      <c r="I12" s="68">
        <v>5</v>
      </c>
      <c r="J12" s="68">
        <v>3</v>
      </c>
      <c r="K12" s="68">
        <v>1</v>
      </c>
      <c r="L12" s="68">
        <v>4</v>
      </c>
    </row>
    <row r="13" spans="1:12" ht="12.75">
      <c r="A13" s="57" t="s">
        <v>9</v>
      </c>
      <c r="B13" s="54">
        <v>7</v>
      </c>
      <c r="C13" s="54">
        <v>6</v>
      </c>
      <c r="D13" s="54">
        <v>6</v>
      </c>
      <c r="E13" s="54">
        <v>6</v>
      </c>
      <c r="F13" s="54">
        <v>5</v>
      </c>
      <c r="G13" s="54">
        <v>5</v>
      </c>
      <c r="H13" s="54">
        <v>6</v>
      </c>
      <c r="I13" s="68">
        <v>6</v>
      </c>
      <c r="J13" s="68">
        <v>4</v>
      </c>
      <c r="K13" s="68">
        <v>4</v>
      </c>
      <c r="L13" s="68">
        <v>3</v>
      </c>
    </row>
    <row r="14" spans="1:12" ht="12.75">
      <c r="A14" s="57" t="s">
        <v>10</v>
      </c>
      <c r="B14" s="54">
        <v>13</v>
      </c>
      <c r="C14" s="54">
        <v>9</v>
      </c>
      <c r="D14" s="54">
        <v>6</v>
      </c>
      <c r="E14" s="54">
        <v>12</v>
      </c>
      <c r="F14" s="54">
        <v>10</v>
      </c>
      <c r="G14" s="54">
        <v>9</v>
      </c>
      <c r="H14" s="54">
        <v>9</v>
      </c>
      <c r="I14" s="68">
        <v>11</v>
      </c>
      <c r="J14" s="68">
        <v>5</v>
      </c>
      <c r="K14" s="68">
        <v>6</v>
      </c>
      <c r="L14" s="68">
        <v>4</v>
      </c>
    </row>
    <row r="15" spans="1:12" ht="12.75">
      <c r="A15" s="57" t="s">
        <v>11</v>
      </c>
      <c r="B15" s="54">
        <v>17</v>
      </c>
      <c r="C15" s="54">
        <v>13</v>
      </c>
      <c r="D15" s="54">
        <v>8</v>
      </c>
      <c r="E15" s="54">
        <v>9</v>
      </c>
      <c r="F15" s="54">
        <v>10</v>
      </c>
      <c r="G15" s="54">
        <v>12</v>
      </c>
      <c r="H15" s="54">
        <v>12</v>
      </c>
      <c r="I15" s="68">
        <v>10</v>
      </c>
      <c r="J15" s="68">
        <v>2</v>
      </c>
      <c r="K15" s="68">
        <v>3</v>
      </c>
      <c r="L15" s="68">
        <v>3</v>
      </c>
    </row>
    <row r="16" spans="1:12" ht="12.75">
      <c r="A16" s="57" t="s">
        <v>12</v>
      </c>
      <c r="B16" s="54">
        <v>9</v>
      </c>
      <c r="C16" s="54">
        <v>4</v>
      </c>
      <c r="D16" s="54">
        <v>3</v>
      </c>
      <c r="E16" s="54">
        <v>6</v>
      </c>
      <c r="F16" s="54">
        <v>6</v>
      </c>
      <c r="G16" s="54">
        <v>8</v>
      </c>
      <c r="H16" s="54">
        <v>5</v>
      </c>
      <c r="I16" s="68">
        <v>6</v>
      </c>
      <c r="J16" s="68">
        <v>5</v>
      </c>
      <c r="K16" s="68">
        <v>7</v>
      </c>
      <c r="L16" s="68">
        <v>3</v>
      </c>
    </row>
    <row r="17" spans="1:12" ht="12.75">
      <c r="A17" s="57" t="s">
        <v>13</v>
      </c>
      <c r="B17" s="54">
        <v>9</v>
      </c>
      <c r="C17" s="54">
        <v>5</v>
      </c>
      <c r="D17" s="54">
        <v>6</v>
      </c>
      <c r="E17" s="54">
        <v>6</v>
      </c>
      <c r="F17" s="54">
        <v>5</v>
      </c>
      <c r="G17" s="54">
        <v>8</v>
      </c>
      <c r="H17" s="54">
        <v>7</v>
      </c>
      <c r="I17" s="68">
        <v>7</v>
      </c>
      <c r="J17" s="68">
        <v>5</v>
      </c>
      <c r="K17" s="68">
        <v>4</v>
      </c>
      <c r="L17" s="68">
        <v>4</v>
      </c>
    </row>
    <row r="18" spans="1:12" ht="12.75">
      <c r="A18" s="57" t="s">
        <v>14</v>
      </c>
      <c r="B18" s="54">
        <v>6</v>
      </c>
      <c r="C18" s="54">
        <v>5</v>
      </c>
      <c r="D18" s="54">
        <v>1</v>
      </c>
      <c r="E18" s="54">
        <v>4</v>
      </c>
      <c r="F18" s="54">
        <v>4</v>
      </c>
      <c r="G18" s="54">
        <v>6</v>
      </c>
      <c r="H18" s="54">
        <v>5</v>
      </c>
      <c r="I18" s="68">
        <v>5</v>
      </c>
      <c r="J18" s="68">
        <v>2</v>
      </c>
      <c r="K18" s="68">
        <v>3</v>
      </c>
      <c r="L18" s="68">
        <v>2</v>
      </c>
    </row>
    <row r="19" spans="1:12" ht="12.75">
      <c r="A19" s="57" t="s">
        <v>15</v>
      </c>
      <c r="B19" s="54">
        <v>6</v>
      </c>
      <c r="C19" s="54">
        <v>5</v>
      </c>
      <c r="D19" s="54">
        <v>2</v>
      </c>
      <c r="E19" s="54">
        <v>4</v>
      </c>
      <c r="F19" s="54">
        <v>4</v>
      </c>
      <c r="G19" s="54">
        <v>4</v>
      </c>
      <c r="H19" s="54">
        <v>3</v>
      </c>
      <c r="I19" s="68">
        <v>5</v>
      </c>
      <c r="J19" s="68">
        <v>4</v>
      </c>
      <c r="K19" s="68">
        <v>2</v>
      </c>
      <c r="L19" s="68">
        <v>2</v>
      </c>
    </row>
    <row r="20" spans="1:12" ht="12.75">
      <c r="A20" s="57" t="s">
        <v>16</v>
      </c>
      <c r="B20" s="54">
        <v>8</v>
      </c>
      <c r="C20" s="54">
        <v>6</v>
      </c>
      <c r="D20" s="54">
        <v>3</v>
      </c>
      <c r="E20" s="54">
        <v>7</v>
      </c>
      <c r="F20" s="54">
        <v>5</v>
      </c>
      <c r="G20" s="54">
        <v>6</v>
      </c>
      <c r="H20" s="54">
        <v>6</v>
      </c>
      <c r="I20" s="68">
        <v>7</v>
      </c>
      <c r="J20" s="68">
        <v>2</v>
      </c>
      <c r="K20" s="68">
        <v>2</v>
      </c>
      <c r="L20" s="68">
        <v>1</v>
      </c>
    </row>
    <row r="21" spans="1:12" ht="12.75">
      <c r="A21" s="57" t="s">
        <v>17</v>
      </c>
      <c r="B21" s="54">
        <v>5</v>
      </c>
      <c r="C21" s="54">
        <v>4</v>
      </c>
      <c r="D21" s="54">
        <v>1</v>
      </c>
      <c r="E21" s="54">
        <v>3</v>
      </c>
      <c r="F21" s="54">
        <v>4</v>
      </c>
      <c r="G21" s="54">
        <v>4</v>
      </c>
      <c r="H21" s="54">
        <v>4</v>
      </c>
      <c r="I21" s="68">
        <v>3</v>
      </c>
      <c r="J21" s="68">
        <v>1</v>
      </c>
      <c r="K21" s="68">
        <v>3</v>
      </c>
      <c r="L21" s="68">
        <v>1</v>
      </c>
    </row>
    <row r="23" spans="1:12" ht="12.75">
      <c r="A23" s="192" t="s">
        <v>174</v>
      </c>
      <c r="B23" s="192"/>
      <c r="C23" s="192"/>
      <c r="D23" s="192"/>
      <c r="E23" s="192"/>
      <c r="F23" s="192"/>
      <c r="G23" s="192"/>
      <c r="H23" s="192"/>
      <c r="I23" s="193"/>
      <c r="J23" s="193"/>
      <c r="K23" s="193"/>
      <c r="L23" s="193"/>
    </row>
    <row r="24" spans="1:12" ht="12.75">
      <c r="A24" s="192" t="s">
        <v>146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</row>
    <row r="25" spans="1:12" ht="12.75">
      <c r="A25" s="192" t="s">
        <v>229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</row>
    <row r="26" spans="1:12" ht="12.75">
      <c r="A26" s="192" t="s">
        <v>234</v>
      </c>
      <c r="B26" s="192"/>
      <c r="C26" s="192"/>
      <c r="D26" s="192"/>
      <c r="E26" s="192"/>
      <c r="F26" s="192"/>
      <c r="G26" s="192"/>
      <c r="H26" s="192"/>
      <c r="I26" s="193"/>
      <c r="J26" s="193"/>
      <c r="K26" s="193"/>
      <c r="L26" s="193"/>
    </row>
  </sheetData>
  <sheetProtection/>
  <mergeCells count="8">
    <mergeCell ref="A25:L25"/>
    <mergeCell ref="A26:L26"/>
    <mergeCell ref="A1:L1"/>
    <mergeCell ref="I4:L4"/>
    <mergeCell ref="E5:H5"/>
    <mergeCell ref="I5:L5"/>
    <mergeCell ref="A23:L23"/>
    <mergeCell ref="A24:L2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2"/>
  </sheetPr>
  <dimension ref="A1:J1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45" customWidth="1"/>
    <col min="2" max="2" width="5.00390625" style="44" bestFit="1" customWidth="1"/>
    <col min="3" max="3" width="6.421875" style="44" bestFit="1" customWidth="1"/>
    <col min="4" max="4" width="6.57421875" style="44" bestFit="1" customWidth="1"/>
    <col min="5" max="5" width="7.8515625" style="44" bestFit="1" customWidth="1"/>
    <col min="6" max="6" width="12.7109375" style="44" bestFit="1" customWidth="1"/>
    <col min="7" max="16384" width="11.421875" style="44" customWidth="1"/>
  </cols>
  <sheetData>
    <row r="1" spans="1:10" ht="18" customHeight="1">
      <c r="A1" s="188" t="s">
        <v>207</v>
      </c>
      <c r="B1" s="188"/>
      <c r="C1" s="188"/>
      <c r="D1" s="188"/>
      <c r="E1" s="188"/>
      <c r="F1" s="188"/>
      <c r="G1" s="66"/>
      <c r="H1" s="66"/>
      <c r="I1" s="66"/>
      <c r="J1" s="66"/>
    </row>
    <row r="2" spans="1:6" ht="18" customHeight="1">
      <c r="A2" s="43"/>
      <c r="B2" s="43"/>
      <c r="C2" s="43"/>
      <c r="D2" s="43"/>
      <c r="E2" s="43"/>
      <c r="F2" s="43"/>
    </row>
    <row r="3" spans="1:6" ht="18" customHeight="1">
      <c r="A3" s="43"/>
      <c r="B3" s="43"/>
      <c r="C3" s="43"/>
      <c r="D3" s="43"/>
      <c r="E3" s="43"/>
      <c r="F3" s="43"/>
    </row>
    <row r="4" spans="5:6" ht="12.75">
      <c r="E4" s="46"/>
      <c r="F4" s="46" t="s">
        <v>240</v>
      </c>
    </row>
    <row r="5" spans="1:6" ht="12.75">
      <c r="A5" s="50"/>
      <c r="B5" s="59" t="s">
        <v>0</v>
      </c>
      <c r="C5" s="59" t="s">
        <v>77</v>
      </c>
      <c r="D5" s="59" t="s">
        <v>78</v>
      </c>
      <c r="E5" s="55" t="s">
        <v>137</v>
      </c>
      <c r="F5" s="59" t="s">
        <v>79</v>
      </c>
    </row>
    <row r="6" spans="1:6" ht="12.75">
      <c r="A6" s="50" t="s">
        <v>3</v>
      </c>
      <c r="B6" s="51">
        <v>266</v>
      </c>
      <c r="C6" s="51">
        <v>21</v>
      </c>
      <c r="D6" s="51">
        <v>17</v>
      </c>
      <c r="E6" s="51">
        <v>6</v>
      </c>
      <c r="F6" s="46">
        <v>222</v>
      </c>
    </row>
    <row r="7" spans="1:6" ht="12.75">
      <c r="A7" s="50" t="s">
        <v>4</v>
      </c>
      <c r="B7" s="60">
        <v>257</v>
      </c>
      <c r="C7" s="60">
        <v>19</v>
      </c>
      <c r="D7" s="60">
        <v>17</v>
      </c>
      <c r="E7" s="60">
        <v>5</v>
      </c>
      <c r="F7" s="46">
        <v>216</v>
      </c>
    </row>
    <row r="8" spans="1:6" ht="12.75">
      <c r="A8" s="50" t="s">
        <v>5</v>
      </c>
      <c r="B8" s="60">
        <v>9</v>
      </c>
      <c r="C8" s="60">
        <v>2</v>
      </c>
      <c r="D8" s="60" t="s">
        <v>214</v>
      </c>
      <c r="E8" s="60">
        <v>1</v>
      </c>
      <c r="F8" s="46">
        <v>6</v>
      </c>
    </row>
    <row r="9" spans="1:6" ht="12.75">
      <c r="A9" s="50" t="s">
        <v>6</v>
      </c>
      <c r="B9" s="51">
        <v>191</v>
      </c>
      <c r="C9" s="51">
        <v>14</v>
      </c>
      <c r="D9" s="51">
        <v>12</v>
      </c>
      <c r="E9" s="51">
        <v>2</v>
      </c>
      <c r="F9" s="46">
        <v>163</v>
      </c>
    </row>
    <row r="10" spans="1:6" ht="12.75">
      <c r="A10" s="50" t="s">
        <v>7</v>
      </c>
      <c r="B10" s="51">
        <v>75</v>
      </c>
      <c r="C10" s="51">
        <v>7</v>
      </c>
      <c r="D10" s="51">
        <v>5</v>
      </c>
      <c r="E10" s="51">
        <v>4</v>
      </c>
      <c r="F10" s="46">
        <v>59</v>
      </c>
    </row>
    <row r="11" spans="2:5" ht="12.75">
      <c r="B11" s="46"/>
      <c r="C11" s="46"/>
      <c r="D11" s="46"/>
      <c r="E11" s="46"/>
    </row>
    <row r="12" spans="1:6" ht="12.75">
      <c r="A12" s="189" t="s">
        <v>116</v>
      </c>
      <c r="B12" s="189"/>
      <c r="C12" s="189"/>
      <c r="D12" s="189"/>
      <c r="E12" s="189"/>
      <c r="F12" s="189"/>
    </row>
    <row r="13" spans="1:7" s="49" customFormat="1" ht="25.5" customHeight="1">
      <c r="A13" s="190" t="s">
        <v>234</v>
      </c>
      <c r="B13" s="190"/>
      <c r="C13" s="190"/>
      <c r="D13" s="190"/>
      <c r="E13" s="190"/>
      <c r="F13" s="190"/>
      <c r="G13" s="190"/>
    </row>
  </sheetData>
  <sheetProtection/>
  <mergeCells count="3">
    <mergeCell ref="A1:F1"/>
    <mergeCell ref="A12:F12"/>
    <mergeCell ref="A13:G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2"/>
  </sheetPr>
  <dimension ref="A1:J1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45" customWidth="1"/>
    <col min="2" max="2" width="6.28125" style="44" bestFit="1" customWidth="1"/>
    <col min="3" max="3" width="11.7109375" style="44" bestFit="1" customWidth="1"/>
    <col min="4" max="4" width="21.57421875" style="44" bestFit="1" customWidth="1"/>
    <col min="5" max="5" width="11.00390625" style="44" bestFit="1" customWidth="1"/>
    <col min="6" max="16384" width="11.421875" style="44" customWidth="1"/>
  </cols>
  <sheetData>
    <row r="1" spans="1:10" ht="18" customHeight="1">
      <c r="A1" s="188" t="s">
        <v>208</v>
      </c>
      <c r="B1" s="188"/>
      <c r="C1" s="188"/>
      <c r="D1" s="188"/>
      <c r="E1" s="188"/>
      <c r="F1" s="66"/>
      <c r="G1" s="66"/>
      <c r="H1" s="66"/>
      <c r="I1" s="66"/>
      <c r="J1" s="66"/>
    </row>
    <row r="2" spans="1:5" ht="18" customHeight="1">
      <c r="A2" s="43"/>
      <c r="B2" s="43"/>
      <c r="C2" s="43"/>
      <c r="D2" s="43"/>
      <c r="E2" s="43"/>
    </row>
    <row r="3" spans="1:5" ht="18" customHeight="1">
      <c r="A3" s="43"/>
      <c r="B3" s="43"/>
      <c r="C3" s="43"/>
      <c r="D3" s="43"/>
      <c r="E3" s="43"/>
    </row>
    <row r="4" ht="12.75">
      <c r="E4" s="46" t="s">
        <v>241</v>
      </c>
    </row>
    <row r="5" spans="1:5" ht="25.5">
      <c r="A5" s="50"/>
      <c r="B5" s="59" t="s">
        <v>0</v>
      </c>
      <c r="C5" s="52" t="s">
        <v>161</v>
      </c>
      <c r="D5" s="52" t="s">
        <v>162</v>
      </c>
      <c r="E5" s="52" t="s">
        <v>163</v>
      </c>
    </row>
    <row r="6" spans="1:5" ht="12.75">
      <c r="A6" s="50" t="s">
        <v>3</v>
      </c>
      <c r="B6" s="51">
        <v>4050</v>
      </c>
      <c r="C6" s="51">
        <v>1894</v>
      </c>
      <c r="D6" s="51">
        <v>2087</v>
      </c>
      <c r="E6" s="51">
        <v>69</v>
      </c>
    </row>
    <row r="7" spans="1:5" ht="12.75">
      <c r="A7" s="50" t="s">
        <v>4</v>
      </c>
      <c r="B7" s="52">
        <v>3571</v>
      </c>
      <c r="C7" s="52">
        <v>1730</v>
      </c>
      <c r="D7" s="52">
        <v>1791</v>
      </c>
      <c r="E7" s="52">
        <v>50</v>
      </c>
    </row>
    <row r="8" spans="1:5" ht="12.75">
      <c r="A8" s="50" t="s">
        <v>5</v>
      </c>
      <c r="B8" s="52">
        <v>479</v>
      </c>
      <c r="C8" s="52">
        <v>164</v>
      </c>
      <c r="D8" s="52">
        <v>296</v>
      </c>
      <c r="E8" s="52">
        <v>19</v>
      </c>
    </row>
    <row r="9" spans="1:5" ht="12.75">
      <c r="A9" s="50" t="s">
        <v>6</v>
      </c>
      <c r="B9" s="51">
        <v>2966</v>
      </c>
      <c r="C9" s="51">
        <v>1426</v>
      </c>
      <c r="D9" s="51">
        <v>1487</v>
      </c>
      <c r="E9" s="51">
        <v>53</v>
      </c>
    </row>
    <row r="10" spans="1:5" ht="12.75">
      <c r="A10" s="50" t="s">
        <v>7</v>
      </c>
      <c r="B10" s="51">
        <v>1084</v>
      </c>
      <c r="C10" s="51">
        <v>468</v>
      </c>
      <c r="D10" s="51">
        <v>600</v>
      </c>
      <c r="E10" s="51">
        <v>16</v>
      </c>
    </row>
    <row r="11" spans="2:4" ht="12.75">
      <c r="B11" s="46"/>
      <c r="C11" s="46"/>
      <c r="D11" s="46"/>
    </row>
    <row r="12" spans="1:5" ht="12.75">
      <c r="A12" s="189" t="s">
        <v>174</v>
      </c>
      <c r="B12" s="189"/>
      <c r="C12" s="189"/>
      <c r="D12" s="189"/>
      <c r="E12" s="189"/>
    </row>
    <row r="13" spans="1:5" ht="12.75">
      <c r="A13" s="189" t="s">
        <v>175</v>
      </c>
      <c r="B13" s="189"/>
      <c r="C13" s="189"/>
      <c r="D13" s="189"/>
      <c r="E13" s="189"/>
    </row>
    <row r="14" spans="1:5" ht="25.5" customHeight="1">
      <c r="A14" s="190" t="s">
        <v>234</v>
      </c>
      <c r="B14" s="190"/>
      <c r="C14" s="190"/>
      <c r="D14" s="190"/>
      <c r="E14" s="190"/>
    </row>
  </sheetData>
  <sheetProtection/>
  <mergeCells count="4">
    <mergeCell ref="A1:E1"/>
    <mergeCell ref="A12:E12"/>
    <mergeCell ref="A13:E13"/>
    <mergeCell ref="A14:E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2"/>
  </sheetPr>
  <dimension ref="A1:J1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45" customWidth="1"/>
    <col min="2" max="2" width="5.140625" style="44" bestFit="1" customWidth="1"/>
    <col min="3" max="3" width="11.7109375" style="44" bestFit="1" customWidth="1"/>
    <col min="4" max="4" width="9.00390625" style="44" bestFit="1" customWidth="1"/>
    <col min="5" max="5" width="21.28125" style="44" bestFit="1" customWidth="1"/>
    <col min="6" max="6" width="11.421875" style="44" bestFit="1" customWidth="1"/>
    <col min="7" max="16384" width="11.421875" style="44" customWidth="1"/>
  </cols>
  <sheetData>
    <row r="1" spans="1:10" ht="18" customHeight="1">
      <c r="A1" s="188" t="s">
        <v>209</v>
      </c>
      <c r="B1" s="188"/>
      <c r="C1" s="188"/>
      <c r="D1" s="188"/>
      <c r="E1" s="188"/>
      <c r="F1" s="188"/>
      <c r="G1" s="66"/>
      <c r="H1" s="66"/>
      <c r="I1" s="66"/>
      <c r="J1" s="66"/>
    </row>
    <row r="2" spans="1:6" ht="18" customHeight="1">
      <c r="A2" s="43"/>
      <c r="B2" s="43"/>
      <c r="C2" s="43"/>
      <c r="D2" s="43"/>
      <c r="E2" s="43"/>
      <c r="F2" s="43"/>
    </row>
    <row r="3" spans="1:6" ht="18" customHeight="1">
      <c r="A3" s="43"/>
      <c r="B3" s="43"/>
      <c r="C3" s="43"/>
      <c r="D3" s="43"/>
      <c r="E3" s="43"/>
      <c r="F3" s="43"/>
    </row>
    <row r="4" ht="12.75">
      <c r="F4" s="46" t="s">
        <v>242</v>
      </c>
    </row>
    <row r="5" spans="1:6" ht="25.5">
      <c r="A5" s="50"/>
      <c r="B5" s="59" t="s">
        <v>0</v>
      </c>
      <c r="C5" s="48" t="s">
        <v>164</v>
      </c>
      <c r="D5" s="48" t="s">
        <v>165</v>
      </c>
      <c r="E5" s="48" t="s">
        <v>166</v>
      </c>
      <c r="F5" s="48" t="s">
        <v>167</v>
      </c>
    </row>
    <row r="6" spans="1:6" ht="12.75">
      <c r="A6" s="50" t="s">
        <v>3</v>
      </c>
      <c r="B6" s="51">
        <v>323</v>
      </c>
      <c r="C6" s="51">
        <v>83</v>
      </c>
      <c r="D6" s="51">
        <v>53</v>
      </c>
      <c r="E6" s="51">
        <v>164</v>
      </c>
      <c r="F6" s="61">
        <v>23</v>
      </c>
    </row>
    <row r="7" spans="1:6" ht="12.75">
      <c r="A7" s="50" t="s">
        <v>4</v>
      </c>
      <c r="B7" s="52">
        <v>230</v>
      </c>
      <c r="C7" s="52">
        <v>55</v>
      </c>
      <c r="D7" s="52">
        <v>48</v>
      </c>
      <c r="E7" s="52">
        <v>108</v>
      </c>
      <c r="F7" s="52">
        <v>19</v>
      </c>
    </row>
    <row r="8" spans="1:6" ht="12.75">
      <c r="A8" s="50" t="s">
        <v>5</v>
      </c>
      <c r="B8" s="52">
        <v>93</v>
      </c>
      <c r="C8" s="52">
        <v>28</v>
      </c>
      <c r="D8" s="52">
        <v>5</v>
      </c>
      <c r="E8" s="52">
        <v>56</v>
      </c>
      <c r="F8" s="52">
        <v>4</v>
      </c>
    </row>
    <row r="9" spans="1:6" ht="12.75">
      <c r="A9" s="50" t="s">
        <v>6</v>
      </c>
      <c r="B9" s="51">
        <v>280</v>
      </c>
      <c r="C9" s="51">
        <v>73</v>
      </c>
      <c r="D9" s="51">
        <v>53</v>
      </c>
      <c r="E9" s="51">
        <v>136</v>
      </c>
      <c r="F9" s="61">
        <v>18</v>
      </c>
    </row>
    <row r="10" spans="1:6" ht="12.75">
      <c r="A10" s="50" t="s">
        <v>7</v>
      </c>
      <c r="B10" s="51">
        <v>43</v>
      </c>
      <c r="C10" s="51">
        <v>10</v>
      </c>
      <c r="D10" s="51" t="s">
        <v>214</v>
      </c>
      <c r="E10" s="51">
        <v>28</v>
      </c>
      <c r="F10" s="61">
        <v>5</v>
      </c>
    </row>
    <row r="11" spans="2:5" ht="12.75">
      <c r="B11" s="46"/>
      <c r="C11" s="46"/>
      <c r="D11" s="46"/>
      <c r="E11" s="46"/>
    </row>
    <row r="12" spans="1:6" ht="12.75">
      <c r="A12" s="189" t="s">
        <v>116</v>
      </c>
      <c r="B12" s="189"/>
      <c r="C12" s="189"/>
      <c r="D12" s="189"/>
      <c r="E12" s="189"/>
      <c r="F12" s="189"/>
    </row>
    <row r="13" spans="1:6" ht="25.5" customHeight="1">
      <c r="A13" s="190" t="s">
        <v>234</v>
      </c>
      <c r="B13" s="190"/>
      <c r="C13" s="190"/>
      <c r="D13" s="190"/>
      <c r="E13" s="190"/>
      <c r="F13" s="190"/>
    </row>
  </sheetData>
  <sheetProtection/>
  <mergeCells count="3">
    <mergeCell ref="A1:F1"/>
    <mergeCell ref="A12:F12"/>
    <mergeCell ref="A13:F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2"/>
  </sheetPr>
  <dimension ref="A1:J1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45" customWidth="1"/>
    <col min="2" max="3" width="6.28125" style="44" bestFit="1" customWidth="1"/>
    <col min="4" max="4" width="13.00390625" style="44" bestFit="1" customWidth="1"/>
    <col min="5" max="5" width="10.7109375" style="44" bestFit="1" customWidth="1"/>
    <col min="6" max="6" width="11.00390625" style="44" bestFit="1" customWidth="1"/>
    <col min="7" max="16384" width="11.421875" style="44" customWidth="1"/>
  </cols>
  <sheetData>
    <row r="1" spans="1:10" ht="18" customHeight="1">
      <c r="A1" s="188" t="s">
        <v>210</v>
      </c>
      <c r="B1" s="188"/>
      <c r="C1" s="188"/>
      <c r="D1" s="188"/>
      <c r="E1" s="188"/>
      <c r="F1" s="188"/>
      <c r="G1" s="66"/>
      <c r="H1" s="66"/>
      <c r="I1" s="66"/>
      <c r="J1" s="66"/>
    </row>
    <row r="2" spans="1:6" ht="18" customHeight="1">
      <c r="A2" s="43"/>
      <c r="B2" s="43"/>
      <c r="C2" s="43"/>
      <c r="D2" s="43"/>
      <c r="E2" s="43"/>
      <c r="F2" s="43"/>
    </row>
    <row r="3" spans="1:6" ht="18" customHeight="1">
      <c r="A3" s="43"/>
      <c r="B3" s="43"/>
      <c r="C3" s="43"/>
      <c r="D3" s="43"/>
      <c r="E3" s="43"/>
      <c r="F3" s="43"/>
    </row>
    <row r="4" ht="12.75">
      <c r="F4" s="46" t="s">
        <v>243</v>
      </c>
    </row>
    <row r="5" spans="1:6" ht="25.5">
      <c r="A5" s="50"/>
      <c r="B5" s="59" t="s">
        <v>0</v>
      </c>
      <c r="C5" s="59" t="s">
        <v>80</v>
      </c>
      <c r="D5" s="52" t="s">
        <v>168</v>
      </c>
      <c r="E5" s="59" t="s">
        <v>81</v>
      </c>
      <c r="F5" s="59" t="s">
        <v>82</v>
      </c>
    </row>
    <row r="6" spans="1:6" ht="12.75">
      <c r="A6" s="50" t="s">
        <v>3</v>
      </c>
      <c r="B6" s="51">
        <v>1789</v>
      </c>
      <c r="C6" s="51">
        <v>532</v>
      </c>
      <c r="D6" s="51">
        <v>1153</v>
      </c>
      <c r="E6" s="51">
        <v>102</v>
      </c>
      <c r="F6" s="51">
        <v>2</v>
      </c>
    </row>
    <row r="7" spans="1:6" ht="12.75">
      <c r="A7" s="50" t="s">
        <v>4</v>
      </c>
      <c r="B7" s="52">
        <v>1787</v>
      </c>
      <c r="C7" s="52">
        <v>532</v>
      </c>
      <c r="D7" s="52">
        <v>1151</v>
      </c>
      <c r="E7" s="52">
        <v>102</v>
      </c>
      <c r="F7" s="52">
        <v>2</v>
      </c>
    </row>
    <row r="8" spans="1:6" ht="12.75">
      <c r="A8" s="50" t="s">
        <v>5</v>
      </c>
      <c r="B8" s="53">
        <v>2</v>
      </c>
      <c r="C8" s="53" t="s">
        <v>214</v>
      </c>
      <c r="D8" s="53">
        <v>2</v>
      </c>
      <c r="E8" s="53" t="s">
        <v>214</v>
      </c>
      <c r="F8" s="53" t="s">
        <v>214</v>
      </c>
    </row>
    <row r="9" spans="1:6" ht="12.75">
      <c r="A9" s="50" t="s">
        <v>6</v>
      </c>
      <c r="B9" s="51">
        <v>1785</v>
      </c>
      <c r="C9" s="51">
        <v>532</v>
      </c>
      <c r="D9" s="51">
        <v>1151</v>
      </c>
      <c r="E9" s="51">
        <v>100</v>
      </c>
      <c r="F9" s="51">
        <v>2</v>
      </c>
    </row>
    <row r="10" spans="1:6" ht="12.75">
      <c r="A10" s="50" t="s">
        <v>7</v>
      </c>
      <c r="B10" s="54">
        <v>4</v>
      </c>
      <c r="C10" s="54" t="s">
        <v>214</v>
      </c>
      <c r="D10" s="54">
        <v>2</v>
      </c>
      <c r="E10" s="54">
        <v>2</v>
      </c>
      <c r="F10" s="54" t="s">
        <v>214</v>
      </c>
    </row>
    <row r="11" spans="2:5" ht="12.75">
      <c r="B11" s="46"/>
      <c r="C11" s="46"/>
      <c r="D11" s="46"/>
      <c r="E11" s="46"/>
    </row>
    <row r="12" spans="1:6" ht="12.75">
      <c r="A12" s="189" t="s">
        <v>116</v>
      </c>
      <c r="B12" s="189"/>
      <c r="C12" s="189"/>
      <c r="D12" s="189"/>
      <c r="E12" s="189"/>
      <c r="F12" s="189"/>
    </row>
    <row r="13" spans="1:6" ht="25.5" customHeight="1">
      <c r="A13" s="190" t="s">
        <v>234</v>
      </c>
      <c r="B13" s="190"/>
      <c r="C13" s="190"/>
      <c r="D13" s="190"/>
      <c r="E13" s="190"/>
      <c r="F13" s="190"/>
    </row>
  </sheetData>
  <sheetProtection/>
  <mergeCells count="3">
    <mergeCell ref="A1:F1"/>
    <mergeCell ref="A12:F12"/>
    <mergeCell ref="A13:F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2"/>
  </sheetPr>
  <dimension ref="A1:J1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45" customWidth="1"/>
    <col min="2" max="2" width="9.57421875" style="44" customWidth="1"/>
    <col min="3" max="3" width="11.00390625" style="44" bestFit="1" customWidth="1"/>
    <col min="4" max="4" width="11.421875" style="44" bestFit="1" customWidth="1"/>
    <col min="5" max="5" width="11.140625" style="44" bestFit="1" customWidth="1"/>
    <col min="6" max="6" width="11.57421875" style="44" bestFit="1" customWidth="1"/>
    <col min="7" max="16384" width="11.421875" style="44" customWidth="1"/>
  </cols>
  <sheetData>
    <row r="1" spans="1:10" ht="18" customHeight="1">
      <c r="A1" s="188" t="s">
        <v>211</v>
      </c>
      <c r="B1" s="188"/>
      <c r="C1" s="188"/>
      <c r="D1" s="188"/>
      <c r="E1" s="188"/>
      <c r="F1" s="188"/>
      <c r="G1" s="66"/>
      <c r="H1" s="66"/>
      <c r="I1" s="66"/>
      <c r="J1" s="66"/>
    </row>
    <row r="2" spans="1:6" ht="18" customHeight="1">
      <c r="A2" s="43"/>
      <c r="B2" s="43"/>
      <c r="C2" s="43"/>
      <c r="D2" s="43"/>
      <c r="E2" s="43"/>
      <c r="F2" s="43"/>
    </row>
    <row r="3" spans="1:6" ht="18" customHeight="1">
      <c r="A3" s="43"/>
      <c r="B3" s="43"/>
      <c r="C3" s="43"/>
      <c r="D3" s="43"/>
      <c r="E3" s="43"/>
      <c r="F3" s="43"/>
    </row>
    <row r="4" spans="5:6" ht="12.75">
      <c r="E4" s="46"/>
      <c r="F4" s="46" t="s">
        <v>244</v>
      </c>
    </row>
    <row r="5" spans="1:6" ht="38.25">
      <c r="A5" s="50"/>
      <c r="B5" s="59" t="s">
        <v>0</v>
      </c>
      <c r="C5" s="59" t="s">
        <v>83</v>
      </c>
      <c r="D5" s="56" t="s">
        <v>230</v>
      </c>
      <c r="E5" s="48" t="s">
        <v>169</v>
      </c>
      <c r="F5" s="48" t="s">
        <v>170</v>
      </c>
    </row>
    <row r="6" spans="1:6" ht="12.75">
      <c r="A6" s="50" t="s">
        <v>3</v>
      </c>
      <c r="B6" s="51">
        <v>12679</v>
      </c>
      <c r="C6" s="51">
        <v>12301</v>
      </c>
      <c r="D6" s="51">
        <v>141</v>
      </c>
      <c r="E6" s="51">
        <v>100</v>
      </c>
      <c r="F6" s="44">
        <v>137</v>
      </c>
    </row>
    <row r="7" spans="1:6" ht="12.75">
      <c r="A7" s="50" t="s">
        <v>4</v>
      </c>
      <c r="B7" s="51">
        <v>12186</v>
      </c>
      <c r="C7" s="51">
        <v>11877</v>
      </c>
      <c r="D7" s="51">
        <v>82</v>
      </c>
      <c r="E7" s="51">
        <v>100</v>
      </c>
      <c r="F7" s="44">
        <v>127</v>
      </c>
    </row>
    <row r="8" spans="1:6" ht="12.75">
      <c r="A8" s="50" t="s">
        <v>5</v>
      </c>
      <c r="B8" s="51">
        <v>493</v>
      </c>
      <c r="C8" s="51">
        <v>424</v>
      </c>
      <c r="D8" s="51">
        <v>59</v>
      </c>
      <c r="E8" s="51" t="s">
        <v>214</v>
      </c>
      <c r="F8" s="44">
        <v>10</v>
      </c>
    </row>
    <row r="9" spans="1:6" ht="12.75">
      <c r="A9" s="50" t="s">
        <v>6</v>
      </c>
      <c r="B9" s="51">
        <v>7664</v>
      </c>
      <c r="C9" s="51">
        <v>7379</v>
      </c>
      <c r="D9" s="51">
        <v>113</v>
      </c>
      <c r="E9" s="51">
        <v>100</v>
      </c>
      <c r="F9" s="44">
        <v>72</v>
      </c>
    </row>
    <row r="10" spans="1:6" ht="12.75">
      <c r="A10" s="50" t="s">
        <v>7</v>
      </c>
      <c r="B10" s="51">
        <v>5015</v>
      </c>
      <c r="C10" s="51">
        <v>4922</v>
      </c>
      <c r="D10" s="51">
        <v>28</v>
      </c>
      <c r="E10" s="51" t="s">
        <v>214</v>
      </c>
      <c r="F10" s="44">
        <v>65</v>
      </c>
    </row>
    <row r="11" spans="2:5" ht="12.75">
      <c r="B11" s="46"/>
      <c r="C11" s="46"/>
      <c r="D11" s="46"/>
      <c r="E11" s="46"/>
    </row>
    <row r="12" spans="1:6" ht="12.75">
      <c r="A12" s="189" t="s">
        <v>116</v>
      </c>
      <c r="B12" s="189"/>
      <c r="C12" s="189"/>
      <c r="D12" s="189"/>
      <c r="E12" s="189"/>
      <c r="F12" s="189"/>
    </row>
    <row r="13" spans="1:6" s="49" customFormat="1" ht="25.5" customHeight="1">
      <c r="A13" s="190" t="s">
        <v>234</v>
      </c>
      <c r="B13" s="190"/>
      <c r="C13" s="190"/>
      <c r="D13" s="190"/>
      <c r="E13" s="190"/>
      <c r="F13" s="190"/>
    </row>
  </sheetData>
  <sheetProtection/>
  <mergeCells count="3">
    <mergeCell ref="A1:F1"/>
    <mergeCell ref="A12:F12"/>
    <mergeCell ref="A13:F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2"/>
  </sheetPr>
  <dimension ref="A1:J2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45" customWidth="1"/>
    <col min="2" max="2" width="6.28125" style="44" bestFit="1" customWidth="1"/>
    <col min="3" max="3" width="8.00390625" style="44" bestFit="1" customWidth="1"/>
    <col min="4" max="4" width="12.421875" style="44" bestFit="1" customWidth="1"/>
    <col min="5" max="5" width="6.8515625" style="44" bestFit="1" customWidth="1"/>
    <col min="6" max="6" width="6.57421875" style="44" bestFit="1" customWidth="1"/>
    <col min="7" max="7" width="9.140625" style="44" bestFit="1" customWidth="1"/>
    <col min="8" max="8" width="11.28125" style="44" bestFit="1" customWidth="1"/>
    <col min="9" max="9" width="11.57421875" style="44" bestFit="1" customWidth="1"/>
    <col min="10" max="16384" width="11.421875" style="44" customWidth="1"/>
  </cols>
  <sheetData>
    <row r="1" spans="1:10" ht="18" customHeight="1">
      <c r="A1" s="188" t="s">
        <v>212</v>
      </c>
      <c r="B1" s="188"/>
      <c r="C1" s="188"/>
      <c r="D1" s="188"/>
      <c r="E1" s="188"/>
      <c r="F1" s="188"/>
      <c r="G1" s="188"/>
      <c r="H1" s="188"/>
      <c r="I1" s="188"/>
      <c r="J1" s="66"/>
    </row>
    <row r="2" spans="1:9" ht="18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9" ht="18" customHeight="1">
      <c r="A3" s="43"/>
      <c r="B3" s="43"/>
      <c r="C3" s="43"/>
      <c r="D3" s="43"/>
      <c r="E3" s="43"/>
      <c r="F3" s="43"/>
      <c r="G3" s="43"/>
      <c r="H3" s="43"/>
      <c r="I3" s="43"/>
    </row>
    <row r="4" ht="12.75">
      <c r="I4" s="46" t="s">
        <v>245</v>
      </c>
    </row>
    <row r="5" spans="1:9" ht="25.5">
      <c r="A5" s="50"/>
      <c r="B5" s="59" t="s">
        <v>0</v>
      </c>
      <c r="C5" s="59" t="s">
        <v>70</v>
      </c>
      <c r="D5" s="52" t="s">
        <v>171</v>
      </c>
      <c r="E5" s="59" t="s">
        <v>72</v>
      </c>
      <c r="F5" s="59" t="s">
        <v>73</v>
      </c>
      <c r="G5" s="59" t="s">
        <v>74</v>
      </c>
      <c r="H5" s="59" t="s">
        <v>84</v>
      </c>
      <c r="I5" s="59" t="s">
        <v>76</v>
      </c>
    </row>
    <row r="6" spans="1:9" ht="12.75">
      <c r="A6" s="50" t="s">
        <v>3</v>
      </c>
      <c r="B6" s="51">
        <v>4795</v>
      </c>
      <c r="C6" s="51">
        <v>3784</v>
      </c>
      <c r="D6" s="51">
        <v>231</v>
      </c>
      <c r="E6" s="51">
        <v>371</v>
      </c>
      <c r="F6" s="51">
        <v>43</v>
      </c>
      <c r="G6" s="51">
        <v>226</v>
      </c>
      <c r="H6" s="51">
        <v>129</v>
      </c>
      <c r="I6" s="51">
        <v>11</v>
      </c>
    </row>
    <row r="7" spans="1:9" ht="12.75">
      <c r="A7" s="50" t="s">
        <v>4</v>
      </c>
      <c r="B7" s="62">
        <v>4209</v>
      </c>
      <c r="C7" s="62">
        <v>3293</v>
      </c>
      <c r="D7" s="62">
        <v>211</v>
      </c>
      <c r="E7" s="62">
        <v>317</v>
      </c>
      <c r="F7" s="62">
        <v>31</v>
      </c>
      <c r="G7" s="62">
        <v>226</v>
      </c>
      <c r="H7" s="62">
        <v>124</v>
      </c>
      <c r="I7" s="62">
        <v>7</v>
      </c>
    </row>
    <row r="8" spans="1:9" ht="12.75">
      <c r="A8" s="50" t="s">
        <v>5</v>
      </c>
      <c r="B8" s="62">
        <v>586</v>
      </c>
      <c r="C8" s="62">
        <v>491</v>
      </c>
      <c r="D8" s="62">
        <v>20</v>
      </c>
      <c r="E8" s="62">
        <v>54</v>
      </c>
      <c r="F8" s="62">
        <v>11</v>
      </c>
      <c r="G8" s="63">
        <v>0</v>
      </c>
      <c r="H8" s="62">
        <v>5</v>
      </c>
      <c r="I8" s="62">
        <v>4</v>
      </c>
    </row>
    <row r="9" spans="1:9" ht="12.75">
      <c r="A9" s="50" t="s">
        <v>6</v>
      </c>
      <c r="B9" s="51">
        <v>2770</v>
      </c>
      <c r="C9" s="51">
        <v>1989</v>
      </c>
      <c r="D9" s="51">
        <v>168</v>
      </c>
      <c r="E9" s="51">
        <v>263</v>
      </c>
      <c r="F9" s="51">
        <v>37</v>
      </c>
      <c r="G9" s="51">
        <v>225</v>
      </c>
      <c r="H9" s="51">
        <v>79</v>
      </c>
      <c r="I9" s="51">
        <v>9</v>
      </c>
    </row>
    <row r="10" spans="1:9" ht="12.75">
      <c r="A10" s="50" t="s">
        <v>7</v>
      </c>
      <c r="B10" s="51">
        <v>2025</v>
      </c>
      <c r="C10" s="51">
        <v>1795</v>
      </c>
      <c r="D10" s="51">
        <v>63</v>
      </c>
      <c r="E10" s="51">
        <v>108</v>
      </c>
      <c r="F10" s="51">
        <v>6</v>
      </c>
      <c r="G10" s="54">
        <v>1</v>
      </c>
      <c r="H10" s="51">
        <v>50</v>
      </c>
      <c r="I10" s="51">
        <v>2</v>
      </c>
    </row>
    <row r="11" spans="2:5" ht="12.75">
      <c r="B11" s="46"/>
      <c r="C11" s="46"/>
      <c r="D11" s="46"/>
      <c r="E11" s="46"/>
    </row>
    <row r="12" spans="1:9" ht="12.75">
      <c r="A12" s="189" t="s">
        <v>174</v>
      </c>
      <c r="B12" s="189"/>
      <c r="C12" s="189"/>
      <c r="D12" s="189"/>
      <c r="E12" s="189"/>
      <c r="F12" s="189"/>
      <c r="G12" s="189"/>
      <c r="H12" s="189"/>
      <c r="I12" s="189"/>
    </row>
    <row r="13" spans="1:9" ht="12.75">
      <c r="A13" s="192" t="s">
        <v>138</v>
      </c>
      <c r="B13" s="192"/>
      <c r="C13" s="192"/>
      <c r="D13" s="192"/>
      <c r="E13" s="192"/>
      <c r="F13" s="192"/>
      <c r="G13" s="192"/>
      <c r="H13" s="192"/>
      <c r="I13" s="192"/>
    </row>
    <row r="14" spans="1:9" ht="12.75">
      <c r="A14" s="192" t="s">
        <v>139</v>
      </c>
      <c r="B14" s="192"/>
      <c r="C14" s="192"/>
      <c r="D14" s="192"/>
      <c r="E14" s="192"/>
      <c r="F14" s="192"/>
      <c r="G14" s="192"/>
      <c r="H14" s="192"/>
      <c r="I14" s="192"/>
    </row>
    <row r="15" spans="1:9" ht="12.75">
      <c r="A15" s="192" t="s">
        <v>140</v>
      </c>
      <c r="B15" s="192"/>
      <c r="C15" s="192"/>
      <c r="D15" s="192"/>
      <c r="E15" s="192"/>
      <c r="F15" s="192"/>
      <c r="G15" s="192"/>
      <c r="H15" s="192"/>
      <c r="I15" s="192"/>
    </row>
    <row r="16" spans="1:9" ht="12.75">
      <c r="A16" s="192" t="s">
        <v>231</v>
      </c>
      <c r="B16" s="192"/>
      <c r="C16" s="192"/>
      <c r="D16" s="192"/>
      <c r="E16" s="192"/>
      <c r="F16" s="192"/>
      <c r="G16" s="192"/>
      <c r="H16" s="192"/>
      <c r="I16" s="192"/>
    </row>
    <row r="17" spans="1:9" ht="12.75">
      <c r="A17" s="192" t="s">
        <v>234</v>
      </c>
      <c r="B17" s="192"/>
      <c r="C17" s="192"/>
      <c r="D17" s="192"/>
      <c r="E17" s="192"/>
      <c r="F17" s="192"/>
      <c r="G17" s="192"/>
      <c r="H17" s="192"/>
      <c r="I17" s="192"/>
    </row>
    <row r="19" spans="1:9" ht="12.75">
      <c r="A19" s="64"/>
      <c r="B19" s="65"/>
      <c r="C19" s="65"/>
      <c r="D19" s="65"/>
      <c r="E19" s="65"/>
      <c r="F19" s="65"/>
      <c r="G19" s="65"/>
      <c r="H19" s="65"/>
      <c r="I19" s="65"/>
    </row>
    <row r="20" spans="1:9" ht="12.75">
      <c r="A20" s="64"/>
      <c r="B20" s="65"/>
      <c r="C20" s="65"/>
      <c r="D20" s="65"/>
      <c r="E20" s="65"/>
      <c r="F20" s="65"/>
      <c r="G20" s="65"/>
      <c r="H20" s="65"/>
      <c r="I20" s="65"/>
    </row>
    <row r="21" spans="1:9" ht="12.75">
      <c r="A21" s="64"/>
      <c r="B21" s="65"/>
      <c r="C21" s="65"/>
      <c r="D21" s="65"/>
      <c r="E21" s="65"/>
      <c r="F21" s="65"/>
      <c r="G21" s="65"/>
      <c r="H21" s="65"/>
      <c r="I21" s="65"/>
    </row>
  </sheetData>
  <sheetProtection/>
  <mergeCells count="7">
    <mergeCell ref="A17:I17"/>
    <mergeCell ref="A1:I1"/>
    <mergeCell ref="A12:I12"/>
    <mergeCell ref="A13:I13"/>
    <mergeCell ref="A14:I14"/>
    <mergeCell ref="A15:I15"/>
    <mergeCell ref="A16:I1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339966"/>
  </sheetPr>
  <dimension ref="A1:E2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6.421875" style="70" bestFit="1" customWidth="1"/>
    <col min="2" max="2" width="14.28125" style="70" bestFit="1" customWidth="1"/>
    <col min="3" max="3" width="11.140625" style="70" bestFit="1" customWidth="1"/>
    <col min="4" max="4" width="12.00390625" style="70" bestFit="1" customWidth="1"/>
    <col min="5" max="5" width="5.7109375" style="70" bestFit="1" customWidth="1"/>
    <col min="6" max="16384" width="11.421875" style="70" customWidth="1"/>
  </cols>
  <sheetData>
    <row r="1" spans="1:5" ht="18" customHeight="1">
      <c r="A1" s="199" t="s">
        <v>246</v>
      </c>
      <c r="B1" s="199"/>
      <c r="C1" s="199"/>
      <c r="D1" s="199"/>
      <c r="E1" s="199"/>
    </row>
    <row r="2" spans="1:5" ht="18" customHeight="1">
      <c r="A2" s="69"/>
      <c r="B2" s="69"/>
      <c r="C2" s="69"/>
      <c r="D2" s="69"/>
      <c r="E2" s="69"/>
    </row>
    <row r="3" spans="1:5" ht="18" customHeight="1">
      <c r="A3" s="69"/>
      <c r="B3" s="69"/>
      <c r="C3" s="69"/>
      <c r="D3" s="69"/>
      <c r="E3" s="69"/>
    </row>
    <row r="4" spans="3:5" ht="12.75">
      <c r="C4" s="200" t="s">
        <v>247</v>
      </c>
      <c r="D4" s="200"/>
      <c r="E4" s="200"/>
    </row>
    <row r="5" spans="2:5" ht="12.75">
      <c r="B5" s="71" t="s">
        <v>248</v>
      </c>
      <c r="C5" s="71" t="s">
        <v>249</v>
      </c>
      <c r="D5" s="71" t="s">
        <v>250</v>
      </c>
      <c r="E5" s="71" t="s">
        <v>251</v>
      </c>
    </row>
    <row r="6" spans="2:5" ht="12.75">
      <c r="B6" s="71"/>
      <c r="C6" s="71" t="s">
        <v>252</v>
      </c>
      <c r="D6" s="71" t="s">
        <v>253</v>
      </c>
      <c r="E6" s="71" t="s">
        <v>254</v>
      </c>
    </row>
    <row r="7" spans="1:5" s="72" customFormat="1" ht="12.75">
      <c r="A7" s="72" t="s">
        <v>0</v>
      </c>
      <c r="B7" s="73">
        <v>105</v>
      </c>
      <c r="C7" s="73" t="s">
        <v>255</v>
      </c>
      <c r="D7" s="74">
        <v>5539176</v>
      </c>
      <c r="E7" s="75">
        <v>100</v>
      </c>
    </row>
    <row r="8" spans="1:5" s="72" customFormat="1" ht="12.75">
      <c r="A8" s="72" t="s">
        <v>256</v>
      </c>
      <c r="B8" s="73" t="s">
        <v>255</v>
      </c>
      <c r="C8" s="73" t="s">
        <v>255</v>
      </c>
      <c r="D8" s="73">
        <v>2866373</v>
      </c>
      <c r="E8" s="75">
        <v>51.7</v>
      </c>
    </row>
    <row r="9" spans="1:5" ht="12.75">
      <c r="A9" s="77" t="s">
        <v>257</v>
      </c>
      <c r="B9" s="78">
        <v>105</v>
      </c>
      <c r="C9" s="78" t="s">
        <v>255</v>
      </c>
      <c r="D9" s="78">
        <v>1112517</v>
      </c>
      <c r="E9" s="79">
        <v>20.1</v>
      </c>
    </row>
    <row r="10" spans="1:5" ht="12.75">
      <c r="A10" s="77" t="s">
        <v>258</v>
      </c>
      <c r="B10" s="78">
        <v>91</v>
      </c>
      <c r="C10" s="78" t="s">
        <v>255</v>
      </c>
      <c r="D10" s="78">
        <v>629866</v>
      </c>
      <c r="E10" s="79">
        <v>11.4</v>
      </c>
    </row>
    <row r="11" spans="1:5" ht="12.75">
      <c r="A11" s="77" t="s">
        <v>259</v>
      </c>
      <c r="B11" s="78">
        <v>104</v>
      </c>
      <c r="C11" s="78" t="s">
        <v>255</v>
      </c>
      <c r="D11" s="78">
        <v>692288</v>
      </c>
      <c r="E11" s="79">
        <v>12.5</v>
      </c>
    </row>
    <row r="12" spans="1:5" ht="12.75">
      <c r="A12" s="77" t="s">
        <v>260</v>
      </c>
      <c r="B12" s="78">
        <v>105</v>
      </c>
      <c r="C12" s="78">
        <v>1439</v>
      </c>
      <c r="D12" s="78">
        <v>431702</v>
      </c>
      <c r="E12" s="79">
        <v>7.8</v>
      </c>
    </row>
    <row r="13" spans="1:5" ht="12.75">
      <c r="A13" s="69" t="s">
        <v>261</v>
      </c>
      <c r="B13" s="73">
        <v>21</v>
      </c>
      <c r="C13" s="73" t="s">
        <v>255</v>
      </c>
      <c r="D13" s="73">
        <v>380550</v>
      </c>
      <c r="E13" s="76">
        <v>6.9</v>
      </c>
    </row>
    <row r="14" spans="1:5" ht="12.75">
      <c r="A14" s="69" t="s">
        <v>262</v>
      </c>
      <c r="B14" s="73">
        <v>18</v>
      </c>
      <c r="C14" s="73">
        <v>44</v>
      </c>
      <c r="D14" s="73">
        <v>65471</v>
      </c>
      <c r="E14" s="76">
        <v>1.2</v>
      </c>
    </row>
    <row r="15" spans="1:5" ht="12.75">
      <c r="A15" s="69" t="s">
        <v>263</v>
      </c>
      <c r="B15" s="73">
        <v>89</v>
      </c>
      <c r="C15" s="73">
        <v>3899</v>
      </c>
      <c r="D15" s="73">
        <v>2044622</v>
      </c>
      <c r="E15" s="76">
        <v>36.9</v>
      </c>
    </row>
    <row r="16" spans="1:5" ht="12.75">
      <c r="A16" s="69" t="s">
        <v>264</v>
      </c>
      <c r="B16" s="73">
        <v>61</v>
      </c>
      <c r="C16" s="73">
        <v>1214</v>
      </c>
      <c r="D16" s="73">
        <v>182160</v>
      </c>
      <c r="E16" s="76">
        <v>3.3</v>
      </c>
    </row>
    <row r="17" spans="2:5" s="72" customFormat="1" ht="12.75">
      <c r="B17" s="73"/>
      <c r="C17" s="73"/>
      <c r="D17" s="73"/>
      <c r="E17" s="80"/>
    </row>
    <row r="18" spans="1:5" s="72" customFormat="1" ht="12.75">
      <c r="A18" s="81" t="s">
        <v>265</v>
      </c>
      <c r="B18" s="82"/>
      <c r="C18" s="82"/>
      <c r="D18" s="82">
        <v>5558742</v>
      </c>
      <c r="E18" s="83"/>
    </row>
    <row r="19" spans="1:5" ht="12.75">
      <c r="A19" s="84" t="s">
        <v>266</v>
      </c>
      <c r="B19" s="85"/>
      <c r="C19" s="85"/>
      <c r="D19" s="85">
        <v>19566</v>
      </c>
      <c r="E19" s="86"/>
    </row>
    <row r="20" spans="1:5" s="72" customFormat="1" ht="12.75">
      <c r="A20" s="81"/>
      <c r="B20" s="82"/>
      <c r="C20" s="82"/>
      <c r="D20" s="82"/>
      <c r="E20" s="83"/>
    </row>
    <row r="21" spans="1:5" ht="12.75">
      <c r="A21" s="201" t="s">
        <v>116</v>
      </c>
      <c r="B21" s="201"/>
      <c r="C21" s="201"/>
      <c r="D21" s="201"/>
      <c r="E21" s="201"/>
    </row>
    <row r="22" spans="1:5" ht="12.75">
      <c r="A22" s="202" t="s">
        <v>267</v>
      </c>
      <c r="B22" s="202"/>
      <c r="C22" s="202"/>
      <c r="D22" s="202"/>
      <c r="E22" s="202"/>
    </row>
    <row r="23" spans="1:5" ht="12.75">
      <c r="A23" s="202"/>
      <c r="B23" s="202"/>
      <c r="C23" s="202"/>
      <c r="D23" s="202"/>
      <c r="E23" s="202"/>
    </row>
  </sheetData>
  <sheetProtection/>
  <mergeCells count="4">
    <mergeCell ref="A1:E1"/>
    <mergeCell ref="C4:E4"/>
    <mergeCell ref="A21:E21"/>
    <mergeCell ref="A22:E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3 Landwirtschaftliche Förderungsleistungen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5" customWidth="1"/>
    <col min="2" max="2" width="5.140625" style="5" bestFit="1" customWidth="1"/>
    <col min="3" max="3" width="22.7109375" style="5" bestFit="1" customWidth="1"/>
    <col min="4" max="4" width="23.28125" style="5" bestFit="1" customWidth="1"/>
    <col min="5" max="16384" width="11.421875" style="5" customWidth="1"/>
  </cols>
  <sheetData>
    <row r="1" spans="1:8" ht="18" customHeight="1">
      <c r="A1" s="167" t="s">
        <v>185</v>
      </c>
      <c r="B1" s="167"/>
      <c r="C1" s="167"/>
      <c r="D1" s="167"/>
      <c r="E1" s="167"/>
      <c r="F1" s="42"/>
      <c r="G1" s="42"/>
      <c r="H1" s="42"/>
    </row>
    <row r="2" spans="1:5" ht="18" customHeight="1">
      <c r="A2" s="41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4" ht="12.75">
      <c r="A4" s="18"/>
      <c r="D4" s="7" t="s">
        <v>90</v>
      </c>
    </row>
    <row r="5" spans="1:4" ht="25.5">
      <c r="A5" s="16"/>
      <c r="B5" s="16" t="s">
        <v>0</v>
      </c>
      <c r="C5" s="17" t="s">
        <v>181</v>
      </c>
      <c r="D5" s="17" t="s">
        <v>182</v>
      </c>
    </row>
    <row r="6" spans="1:4" ht="12.75">
      <c r="A6" s="14" t="s">
        <v>3</v>
      </c>
      <c r="B6" s="15">
        <v>102</v>
      </c>
      <c r="C6" s="15">
        <v>38</v>
      </c>
      <c r="D6" s="15">
        <v>64</v>
      </c>
    </row>
    <row r="7" spans="1:4" ht="12.75">
      <c r="A7" s="12" t="s">
        <v>147</v>
      </c>
      <c r="B7" s="15">
        <v>4</v>
      </c>
      <c r="C7" s="15">
        <v>3</v>
      </c>
      <c r="D7" s="15">
        <v>1</v>
      </c>
    </row>
    <row r="8" spans="1:4" ht="12.75">
      <c r="A8" s="12" t="s">
        <v>123</v>
      </c>
      <c r="B8" s="15">
        <v>8</v>
      </c>
      <c r="C8" s="15">
        <v>3</v>
      </c>
      <c r="D8" s="15">
        <v>5</v>
      </c>
    </row>
    <row r="9" spans="1:4" ht="12.75">
      <c r="A9" s="12" t="s">
        <v>124</v>
      </c>
      <c r="B9" s="15">
        <v>8</v>
      </c>
      <c r="C9" s="15">
        <v>4</v>
      </c>
      <c r="D9" s="15">
        <v>4</v>
      </c>
    </row>
    <row r="10" spans="1:4" ht="12.75">
      <c r="A10" s="8" t="s">
        <v>125</v>
      </c>
      <c r="B10" s="15">
        <v>5</v>
      </c>
      <c r="C10" s="15" t="s">
        <v>214</v>
      </c>
      <c r="D10" s="15">
        <v>5</v>
      </c>
    </row>
    <row r="11" spans="1:4" ht="12.75">
      <c r="A11" s="8" t="s">
        <v>126</v>
      </c>
      <c r="B11" s="15">
        <v>8</v>
      </c>
      <c r="C11" s="15">
        <v>3</v>
      </c>
      <c r="D11" s="15">
        <v>5</v>
      </c>
    </row>
    <row r="12" spans="1:4" ht="12.75">
      <c r="A12" s="8" t="s">
        <v>127</v>
      </c>
      <c r="B12" s="15">
        <v>13</v>
      </c>
      <c r="C12" s="15">
        <v>4</v>
      </c>
      <c r="D12" s="15">
        <v>9</v>
      </c>
    </row>
    <row r="13" spans="1:4" ht="12.75">
      <c r="A13" s="8" t="s">
        <v>128</v>
      </c>
      <c r="B13" s="15">
        <v>20</v>
      </c>
      <c r="C13" s="15">
        <v>8</v>
      </c>
      <c r="D13" s="15">
        <v>12</v>
      </c>
    </row>
    <row r="14" spans="1:4" ht="12.75">
      <c r="A14" s="8" t="s">
        <v>129</v>
      </c>
      <c r="B14" s="15">
        <v>16</v>
      </c>
      <c r="C14" s="15">
        <v>5</v>
      </c>
      <c r="D14" s="15">
        <v>11</v>
      </c>
    </row>
    <row r="15" spans="1:4" ht="12.75">
      <c r="A15" s="8" t="s">
        <v>130</v>
      </c>
      <c r="B15" s="15">
        <v>13</v>
      </c>
      <c r="C15" s="15">
        <v>4</v>
      </c>
      <c r="D15" s="15">
        <v>9</v>
      </c>
    </row>
    <row r="16" spans="1:4" ht="12.75">
      <c r="A16" s="8" t="s">
        <v>131</v>
      </c>
      <c r="B16" s="15">
        <v>7</v>
      </c>
      <c r="C16" s="15">
        <v>4</v>
      </c>
      <c r="D16" s="15">
        <v>3</v>
      </c>
    </row>
    <row r="17" spans="1:4" ht="12.75">
      <c r="A17" s="14" t="s">
        <v>4</v>
      </c>
      <c r="B17" s="17">
        <v>81</v>
      </c>
      <c r="C17" s="17">
        <v>27</v>
      </c>
      <c r="D17" s="17">
        <v>54</v>
      </c>
    </row>
    <row r="18" spans="1:4" ht="12.75">
      <c r="A18" s="14" t="s">
        <v>5</v>
      </c>
      <c r="B18" s="17">
        <v>21</v>
      </c>
      <c r="C18" s="17">
        <v>11</v>
      </c>
      <c r="D18" s="17">
        <v>10</v>
      </c>
    </row>
    <row r="19" spans="1:4" ht="12.75">
      <c r="A19" s="14" t="s">
        <v>6</v>
      </c>
      <c r="B19" s="15">
        <v>64</v>
      </c>
      <c r="C19" s="15">
        <v>24</v>
      </c>
      <c r="D19" s="15">
        <v>40</v>
      </c>
    </row>
    <row r="20" spans="1:4" ht="12.75">
      <c r="A20" s="14" t="s">
        <v>7</v>
      </c>
      <c r="B20" s="15">
        <v>38</v>
      </c>
      <c r="C20" s="15">
        <v>14</v>
      </c>
      <c r="D20" s="15">
        <v>24</v>
      </c>
    </row>
    <row r="21" spans="1:4" ht="12.75">
      <c r="A21" s="14" t="s">
        <v>8</v>
      </c>
      <c r="B21" s="15">
        <v>11</v>
      </c>
      <c r="C21" s="15">
        <v>4</v>
      </c>
      <c r="D21" s="15">
        <v>7</v>
      </c>
    </row>
    <row r="22" spans="1:4" ht="12.75">
      <c r="A22" s="14" t="s">
        <v>9</v>
      </c>
      <c r="B22" s="15">
        <v>7</v>
      </c>
      <c r="C22" s="15">
        <v>4</v>
      </c>
      <c r="D22" s="15">
        <v>3</v>
      </c>
    </row>
    <row r="23" spans="1:4" ht="12.75">
      <c r="A23" s="14" t="s">
        <v>10</v>
      </c>
      <c r="B23" s="15">
        <v>15</v>
      </c>
      <c r="C23" s="15">
        <v>3</v>
      </c>
      <c r="D23" s="15">
        <v>12</v>
      </c>
    </row>
    <row r="24" spans="1:4" ht="12.75">
      <c r="A24" s="14" t="s">
        <v>11</v>
      </c>
      <c r="B24" s="15">
        <v>17</v>
      </c>
      <c r="C24" s="15">
        <v>9</v>
      </c>
      <c r="D24" s="15">
        <v>8</v>
      </c>
    </row>
    <row r="25" spans="1:4" ht="12.75">
      <c r="A25" s="14" t="s">
        <v>12</v>
      </c>
      <c r="B25" s="15">
        <v>14</v>
      </c>
      <c r="C25" s="15">
        <v>4</v>
      </c>
      <c r="D25" s="15">
        <v>10</v>
      </c>
    </row>
    <row r="26" spans="1:4" ht="12.75">
      <c r="A26" s="14" t="s">
        <v>13</v>
      </c>
      <c r="B26" s="15">
        <v>14</v>
      </c>
      <c r="C26" s="15">
        <v>6</v>
      </c>
      <c r="D26" s="15">
        <v>8</v>
      </c>
    </row>
    <row r="27" spans="1:4" ht="12.75">
      <c r="A27" s="14" t="s">
        <v>14</v>
      </c>
      <c r="B27" s="15">
        <v>8</v>
      </c>
      <c r="C27" s="15">
        <v>3</v>
      </c>
      <c r="D27" s="15">
        <v>5</v>
      </c>
    </row>
    <row r="28" spans="1:4" ht="12.75">
      <c r="A28" s="14" t="s">
        <v>15</v>
      </c>
      <c r="B28" s="15">
        <v>5</v>
      </c>
      <c r="C28" s="15" t="s">
        <v>214</v>
      </c>
      <c r="D28" s="15">
        <v>5</v>
      </c>
    </row>
    <row r="29" spans="1:4" ht="12.75">
      <c r="A29" s="14" t="s">
        <v>16</v>
      </c>
      <c r="B29" s="15">
        <v>6</v>
      </c>
      <c r="C29" s="15">
        <v>2</v>
      </c>
      <c r="D29" s="15">
        <v>4</v>
      </c>
    </row>
    <row r="30" spans="1:4" ht="12.75">
      <c r="A30" s="14" t="s">
        <v>17</v>
      </c>
      <c r="B30" s="15">
        <v>5</v>
      </c>
      <c r="C30" s="15">
        <v>3</v>
      </c>
      <c r="D30" s="15">
        <v>2</v>
      </c>
    </row>
  </sheetData>
  <sheetProtection/>
  <mergeCells count="1">
    <mergeCell ref="A1:E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CCFFCC"/>
  </sheetPr>
  <dimension ref="A1:E3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4.28125" style="70" customWidth="1"/>
    <col min="2" max="2" width="8.8515625" style="70" bestFit="1" customWidth="1"/>
    <col min="3" max="3" width="11.00390625" style="103" bestFit="1" customWidth="1"/>
    <col min="4" max="4" width="8.00390625" style="70" bestFit="1" customWidth="1"/>
    <col min="5" max="5" width="5.7109375" style="79" bestFit="1" customWidth="1"/>
    <col min="6" max="16384" width="11.421875" style="70" customWidth="1"/>
  </cols>
  <sheetData>
    <row r="1" spans="1:5" s="87" customFormat="1" ht="35.25" customHeight="1">
      <c r="A1" s="203" t="s">
        <v>268</v>
      </c>
      <c r="B1" s="203"/>
      <c r="C1" s="203"/>
      <c r="D1" s="203"/>
      <c r="E1" s="203"/>
    </row>
    <row r="2" spans="1:5" s="87" customFormat="1" ht="18" customHeight="1">
      <c r="A2" s="105"/>
      <c r="B2" s="105"/>
      <c r="C2" s="105"/>
      <c r="D2" s="105"/>
      <c r="E2" s="105"/>
    </row>
    <row r="3" spans="1:5" s="87" customFormat="1" ht="18" customHeight="1">
      <c r="A3" s="105"/>
      <c r="B3" s="105"/>
      <c r="C3" s="105"/>
      <c r="D3" s="105"/>
      <c r="E3" s="105"/>
    </row>
    <row r="4" spans="2:5" ht="12.75">
      <c r="B4" s="204" t="s">
        <v>269</v>
      </c>
      <c r="C4" s="204"/>
      <c r="D4" s="204"/>
      <c r="E4" s="204"/>
    </row>
    <row r="5" spans="2:5" s="87" customFormat="1" ht="38.25">
      <c r="B5" s="89" t="s">
        <v>270</v>
      </c>
      <c r="C5" s="90" t="s">
        <v>249</v>
      </c>
      <c r="D5" s="89" t="s">
        <v>271</v>
      </c>
      <c r="E5" s="91" t="s">
        <v>251</v>
      </c>
    </row>
    <row r="6" spans="2:5" ht="12.75">
      <c r="B6" s="71"/>
      <c r="C6" s="92" t="s">
        <v>272</v>
      </c>
      <c r="D6" s="71" t="s">
        <v>253</v>
      </c>
      <c r="E6" s="93" t="s">
        <v>254</v>
      </c>
    </row>
    <row r="7" spans="1:5" s="72" customFormat="1" ht="12.75">
      <c r="A7" s="81" t="s">
        <v>0</v>
      </c>
      <c r="B7" s="94">
        <v>106</v>
      </c>
      <c r="C7" s="73" t="s">
        <v>255</v>
      </c>
      <c r="D7" s="73">
        <v>5479203</v>
      </c>
      <c r="E7" s="80">
        <v>100</v>
      </c>
    </row>
    <row r="8" spans="1:5" s="72" customFormat="1" ht="12.75">
      <c r="A8" s="81" t="s">
        <v>273</v>
      </c>
      <c r="B8" s="73" t="s">
        <v>255</v>
      </c>
      <c r="C8" s="73" t="s">
        <v>255</v>
      </c>
      <c r="D8" s="73">
        <v>2473365</v>
      </c>
      <c r="E8" s="80">
        <v>45.14096301962165</v>
      </c>
    </row>
    <row r="9" spans="1:5" s="72" customFormat="1" ht="12.75">
      <c r="A9" s="77" t="s">
        <v>274</v>
      </c>
      <c r="B9" s="78">
        <v>64</v>
      </c>
      <c r="C9" s="78">
        <v>2224</v>
      </c>
      <c r="D9" s="78">
        <v>1238895</v>
      </c>
      <c r="E9" s="88">
        <v>22.610861470180975</v>
      </c>
    </row>
    <row r="10" spans="1:5" s="72" customFormat="1" ht="12.75">
      <c r="A10" s="77" t="s">
        <v>275</v>
      </c>
      <c r="B10" s="78">
        <v>38</v>
      </c>
      <c r="C10" s="78">
        <v>1358</v>
      </c>
      <c r="D10" s="78">
        <v>1089176</v>
      </c>
      <c r="E10" s="88">
        <v>19.87836552140886</v>
      </c>
    </row>
    <row r="11" spans="1:5" s="72" customFormat="1" ht="12.75">
      <c r="A11" s="95" t="s">
        <v>276</v>
      </c>
      <c r="B11" s="78">
        <v>7</v>
      </c>
      <c r="C11" s="96">
        <v>276</v>
      </c>
      <c r="D11" s="78">
        <v>145294</v>
      </c>
      <c r="E11" s="88">
        <v>2.651736028031814</v>
      </c>
    </row>
    <row r="12" spans="1:5" s="72" customFormat="1" ht="12.75">
      <c r="A12" s="97" t="s">
        <v>277</v>
      </c>
      <c r="B12" s="73" t="s">
        <v>255</v>
      </c>
      <c r="C12" s="73" t="s">
        <v>255</v>
      </c>
      <c r="D12" s="73">
        <v>3005838</v>
      </c>
      <c r="E12" s="80">
        <v>54.85903698037835</v>
      </c>
    </row>
    <row r="13" spans="1:5" s="72" customFormat="1" ht="12.75">
      <c r="A13" s="72" t="s">
        <v>278</v>
      </c>
      <c r="B13" s="83" t="s">
        <v>255</v>
      </c>
      <c r="C13" s="73" t="s">
        <v>255</v>
      </c>
      <c r="D13" s="73">
        <v>1611660</v>
      </c>
      <c r="E13" s="80">
        <v>29.414131945832267</v>
      </c>
    </row>
    <row r="14" spans="1:5" ht="12.75">
      <c r="A14" s="77" t="s">
        <v>279</v>
      </c>
      <c r="B14" s="96">
        <v>104</v>
      </c>
      <c r="C14" s="78">
        <v>545</v>
      </c>
      <c r="D14" s="78">
        <v>1356278</v>
      </c>
      <c r="E14" s="88">
        <v>24.75319859475913</v>
      </c>
    </row>
    <row r="15" spans="1:5" ht="12.75">
      <c r="A15" s="77" t="s">
        <v>280</v>
      </c>
      <c r="B15" s="78">
        <v>28</v>
      </c>
      <c r="C15" s="78">
        <v>44</v>
      </c>
      <c r="D15" s="78">
        <v>35512</v>
      </c>
      <c r="E15" s="88">
        <v>0.6481234588315126</v>
      </c>
    </row>
    <row r="16" spans="1:5" ht="12.75">
      <c r="A16" s="77" t="s">
        <v>281</v>
      </c>
      <c r="B16" s="78">
        <v>95</v>
      </c>
      <c r="C16" s="78">
        <v>5478</v>
      </c>
      <c r="D16" s="78">
        <v>82170</v>
      </c>
      <c r="E16" s="88">
        <v>1.4996706637808455</v>
      </c>
    </row>
    <row r="17" spans="1:5" ht="12.75">
      <c r="A17" s="77" t="s">
        <v>282</v>
      </c>
      <c r="B17" s="78">
        <v>40</v>
      </c>
      <c r="C17" s="78">
        <v>1546</v>
      </c>
      <c r="D17" s="78">
        <v>46380</v>
      </c>
      <c r="E17" s="88">
        <v>0.8464734743355922</v>
      </c>
    </row>
    <row r="18" spans="1:5" ht="12.75">
      <c r="A18" s="77" t="s">
        <v>283</v>
      </c>
      <c r="B18" s="78">
        <v>33</v>
      </c>
      <c r="C18" s="78">
        <v>1522</v>
      </c>
      <c r="D18" s="78">
        <v>91320</v>
      </c>
      <c r="E18" s="88">
        <v>1.6666657541251895</v>
      </c>
    </row>
    <row r="19" spans="1:5" ht="12.75">
      <c r="A19" s="69" t="s">
        <v>284</v>
      </c>
      <c r="B19" s="78" t="s">
        <v>214</v>
      </c>
      <c r="C19" s="78" t="s">
        <v>214</v>
      </c>
      <c r="D19" s="78" t="s">
        <v>214</v>
      </c>
      <c r="E19" s="88" t="s">
        <v>214</v>
      </c>
    </row>
    <row r="20" spans="1:5" s="72" customFormat="1" ht="12.75">
      <c r="A20" s="72" t="s">
        <v>285</v>
      </c>
      <c r="B20" s="73" t="s">
        <v>255</v>
      </c>
      <c r="C20" s="73" t="s">
        <v>255</v>
      </c>
      <c r="D20" s="73">
        <v>404241</v>
      </c>
      <c r="E20" s="80">
        <v>7.377733586435838</v>
      </c>
    </row>
    <row r="21" spans="1:5" ht="12.75">
      <c r="A21" s="77" t="s">
        <v>286</v>
      </c>
      <c r="B21" s="78">
        <v>36</v>
      </c>
      <c r="C21" s="78">
        <v>153</v>
      </c>
      <c r="D21" s="78">
        <v>61136</v>
      </c>
      <c r="E21" s="88">
        <v>1.1157827151138586</v>
      </c>
    </row>
    <row r="22" spans="1:5" ht="12.75">
      <c r="A22" s="77" t="s">
        <v>287</v>
      </c>
      <c r="B22" s="78">
        <v>52</v>
      </c>
      <c r="C22" s="78">
        <v>293</v>
      </c>
      <c r="D22" s="78">
        <v>117397</v>
      </c>
      <c r="E22" s="88">
        <v>2.1425926361917966</v>
      </c>
    </row>
    <row r="23" spans="1:5" ht="12.75">
      <c r="A23" s="95" t="s">
        <v>288</v>
      </c>
      <c r="B23" s="96">
        <v>58</v>
      </c>
      <c r="C23" s="96">
        <v>451</v>
      </c>
      <c r="D23" s="78">
        <v>225708</v>
      </c>
      <c r="E23" s="88">
        <v>4.119358235130182</v>
      </c>
    </row>
    <row r="24" spans="1:5" ht="12.75">
      <c r="A24" s="69" t="s">
        <v>289</v>
      </c>
      <c r="B24" s="73">
        <v>31</v>
      </c>
      <c r="C24" s="73">
        <v>141</v>
      </c>
      <c r="D24" s="73">
        <v>56584</v>
      </c>
      <c r="E24" s="80">
        <v>1.0327049390212408</v>
      </c>
    </row>
    <row r="25" spans="1:5" s="72" customFormat="1" ht="12.75">
      <c r="A25" s="81" t="s">
        <v>290</v>
      </c>
      <c r="B25" s="73" t="s">
        <v>255</v>
      </c>
      <c r="C25" s="73" t="s">
        <v>255</v>
      </c>
      <c r="D25" s="73">
        <v>933353</v>
      </c>
      <c r="E25" s="80">
        <v>17.034466509089004</v>
      </c>
    </row>
    <row r="26" spans="1:5" ht="12.75">
      <c r="A26" s="77" t="s">
        <v>291</v>
      </c>
      <c r="B26" s="78">
        <v>80</v>
      </c>
      <c r="C26" s="78">
        <v>3673</v>
      </c>
      <c r="D26" s="78">
        <v>668167</v>
      </c>
      <c r="E26" s="88">
        <v>12.194602025148548</v>
      </c>
    </row>
    <row r="27" spans="1:5" ht="12.75">
      <c r="A27" s="77" t="s">
        <v>292</v>
      </c>
      <c r="B27" s="78">
        <v>48</v>
      </c>
      <c r="C27" s="78">
        <v>2724</v>
      </c>
      <c r="D27" s="78">
        <v>265186</v>
      </c>
      <c r="E27" s="88">
        <v>4.839864483940456</v>
      </c>
    </row>
    <row r="28" spans="1:5" ht="12.75">
      <c r="A28" s="98"/>
      <c r="B28" s="78"/>
      <c r="C28" s="78"/>
      <c r="D28" s="78"/>
      <c r="E28" s="88"/>
    </row>
    <row r="29" spans="1:5" s="72" customFormat="1" ht="12.75">
      <c r="A29" s="81" t="s">
        <v>265</v>
      </c>
      <c r="B29" s="99"/>
      <c r="C29" s="99"/>
      <c r="D29" s="94">
        <v>5473296</v>
      </c>
      <c r="E29" s="99"/>
    </row>
    <row r="30" spans="1:5" ht="12.75">
      <c r="A30" s="84" t="s">
        <v>266</v>
      </c>
      <c r="B30" s="100"/>
      <c r="C30" s="100"/>
      <c r="D30" s="101">
        <v>-5907</v>
      </c>
      <c r="E30" s="100"/>
    </row>
    <row r="31" spans="1:5" s="72" customFormat="1" ht="12.75">
      <c r="A31" s="81"/>
      <c r="B31" s="99"/>
      <c r="C31" s="99"/>
      <c r="D31" s="102"/>
      <c r="E31" s="99"/>
    </row>
    <row r="32" spans="1:5" ht="12.75">
      <c r="A32" s="201" t="s">
        <v>116</v>
      </c>
      <c r="B32" s="201"/>
      <c r="C32" s="201"/>
      <c r="D32" s="201"/>
      <c r="E32" s="201"/>
    </row>
    <row r="33" spans="1:5" ht="12.75">
      <c r="A33" s="202" t="s">
        <v>293</v>
      </c>
      <c r="B33" s="202"/>
      <c r="C33" s="202"/>
      <c r="D33" s="202"/>
      <c r="E33" s="202"/>
    </row>
    <row r="34" spans="1:5" ht="12.75">
      <c r="A34" s="202"/>
      <c r="B34" s="202"/>
      <c r="C34" s="202"/>
      <c r="D34" s="202"/>
      <c r="E34" s="202"/>
    </row>
  </sheetData>
  <sheetProtection/>
  <mergeCells count="4">
    <mergeCell ref="A1:E1"/>
    <mergeCell ref="B4:E4"/>
    <mergeCell ref="A32:E32"/>
    <mergeCell ref="A33:E3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3 Landwirtschaftliche Förderungsleistungen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CCFFCC"/>
  </sheetPr>
  <dimension ref="A1:J1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6.421875" style="70" customWidth="1"/>
    <col min="2" max="2" width="14.7109375" style="70" bestFit="1" customWidth="1"/>
    <col min="3" max="3" width="6.7109375" style="70" bestFit="1" customWidth="1"/>
    <col min="4" max="4" width="7.8515625" style="70" bestFit="1" customWidth="1"/>
    <col min="5" max="5" width="5.7109375" style="70" bestFit="1" customWidth="1"/>
    <col min="6" max="16384" width="11.421875" style="70" customWidth="1"/>
  </cols>
  <sheetData>
    <row r="1" spans="1:5" s="87" customFormat="1" ht="36" customHeight="1">
      <c r="A1" s="203" t="s">
        <v>294</v>
      </c>
      <c r="B1" s="203"/>
      <c r="C1" s="203"/>
      <c r="D1" s="203"/>
      <c r="E1" s="203"/>
    </row>
    <row r="2" spans="1:5" s="87" customFormat="1" ht="18" customHeight="1">
      <c r="A2" s="105"/>
      <c r="B2" s="105"/>
      <c r="C2" s="105"/>
      <c r="D2" s="105"/>
      <c r="E2" s="105"/>
    </row>
    <row r="3" spans="1:5" s="87" customFormat="1" ht="18" customHeight="1">
      <c r="A3" s="105"/>
      <c r="B3" s="105"/>
      <c r="C3" s="105"/>
      <c r="D3" s="105"/>
      <c r="E3" s="105"/>
    </row>
    <row r="4" spans="2:5" ht="12.75">
      <c r="B4" s="200" t="s">
        <v>295</v>
      </c>
      <c r="C4" s="200"/>
      <c r="D4" s="200"/>
      <c r="E4" s="200"/>
    </row>
    <row r="5" spans="2:5" s="89" customFormat="1" ht="25.5">
      <c r="B5" s="89" t="s">
        <v>270</v>
      </c>
      <c r="C5" s="89" t="s">
        <v>249</v>
      </c>
      <c r="D5" s="89" t="s">
        <v>250</v>
      </c>
      <c r="E5" s="89" t="s">
        <v>251</v>
      </c>
    </row>
    <row r="6" spans="3:5" s="71" customFormat="1" ht="12.75">
      <c r="C6" s="71" t="s">
        <v>296</v>
      </c>
      <c r="D6" s="71" t="s">
        <v>253</v>
      </c>
      <c r="E6" s="71" t="s">
        <v>254</v>
      </c>
    </row>
    <row r="7" spans="1:5" s="72" customFormat="1" ht="12.75">
      <c r="A7" s="72" t="s">
        <v>0</v>
      </c>
      <c r="B7" s="94">
        <v>73</v>
      </c>
      <c r="C7" s="73" t="s">
        <v>255</v>
      </c>
      <c r="D7" s="73">
        <v>514262</v>
      </c>
      <c r="E7" s="80">
        <v>100</v>
      </c>
    </row>
    <row r="8" spans="1:5" ht="12.75">
      <c r="A8" s="70" t="s">
        <v>297</v>
      </c>
      <c r="B8" s="96">
        <v>73</v>
      </c>
      <c r="C8" s="78">
        <v>691</v>
      </c>
      <c r="D8" s="78">
        <v>514262</v>
      </c>
      <c r="E8" s="88">
        <v>100</v>
      </c>
    </row>
    <row r="9" spans="1:10" ht="12.75">
      <c r="A9" s="70" t="s">
        <v>298</v>
      </c>
      <c r="B9" s="78" t="s">
        <v>214</v>
      </c>
      <c r="C9" s="78" t="s">
        <v>214</v>
      </c>
      <c r="D9" s="78" t="s">
        <v>214</v>
      </c>
      <c r="E9" s="88" t="s">
        <v>214</v>
      </c>
      <c r="G9" s="78"/>
      <c r="H9" s="78"/>
      <c r="I9" s="78"/>
      <c r="J9" s="88"/>
    </row>
    <row r="10" spans="2:5" ht="12.75">
      <c r="B10" s="103"/>
      <c r="C10" s="103"/>
      <c r="D10" s="103"/>
      <c r="E10" s="79"/>
    </row>
    <row r="11" spans="1:4" s="72" customFormat="1" ht="12.75">
      <c r="A11" s="81" t="s">
        <v>265</v>
      </c>
      <c r="B11" s="81"/>
      <c r="C11" s="81"/>
      <c r="D11" s="81">
        <v>514852</v>
      </c>
    </row>
    <row r="12" spans="1:4" ht="12.75">
      <c r="A12" s="84" t="s">
        <v>266</v>
      </c>
      <c r="B12" s="104"/>
      <c r="C12" s="104"/>
      <c r="D12" s="85">
        <v>590</v>
      </c>
    </row>
    <row r="13" spans="1:4" ht="12.75">
      <c r="A13" s="81"/>
      <c r="B13" s="104"/>
      <c r="C13" s="104"/>
      <c r="D13" s="104"/>
    </row>
    <row r="14" spans="1:5" ht="12.75">
      <c r="A14" s="201" t="s">
        <v>116</v>
      </c>
      <c r="B14" s="201"/>
      <c r="C14" s="201"/>
      <c r="D14" s="201"/>
      <c r="E14" s="201"/>
    </row>
    <row r="15" spans="1:5" ht="12.75">
      <c r="A15" s="202" t="s">
        <v>299</v>
      </c>
      <c r="B15" s="202"/>
      <c r="C15" s="202"/>
      <c r="D15" s="202"/>
      <c r="E15" s="202"/>
    </row>
    <row r="16" spans="1:5" ht="12.75">
      <c r="A16" s="202"/>
      <c r="B16" s="202"/>
      <c r="C16" s="202"/>
      <c r="D16" s="202"/>
      <c r="E16" s="202"/>
    </row>
  </sheetData>
  <sheetProtection/>
  <mergeCells count="4">
    <mergeCell ref="A1:E1"/>
    <mergeCell ref="B4:E4"/>
    <mergeCell ref="A14:E14"/>
    <mergeCell ref="A15:E1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3 Landwirtschaftliche Förderungsleistungen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339966"/>
  </sheetPr>
  <dimension ref="A1:I35"/>
  <sheetViews>
    <sheetView workbookViewId="0" topLeftCell="A1">
      <selection activeCell="A2" sqref="A2"/>
    </sheetView>
  </sheetViews>
  <sheetFormatPr defaultColWidth="11.421875" defaultRowHeight="12.75"/>
  <cols>
    <col min="1" max="1" width="5.00390625" style="70" customWidth="1"/>
    <col min="2" max="2" width="7.140625" style="70" customWidth="1"/>
    <col min="3" max="8" width="9.7109375" style="70" customWidth="1"/>
    <col min="9" max="16384" width="11.421875" style="70" customWidth="1"/>
  </cols>
  <sheetData>
    <row r="1" spans="1:8" ht="18" customHeight="1">
      <c r="A1" s="199" t="s">
        <v>300</v>
      </c>
      <c r="B1" s="199"/>
      <c r="C1" s="199"/>
      <c r="D1" s="199"/>
      <c r="E1" s="199"/>
      <c r="F1" s="199"/>
      <c r="G1" s="199"/>
      <c r="H1" s="199"/>
    </row>
    <row r="2" spans="1:8" ht="18" customHeight="1">
      <c r="A2" s="69"/>
      <c r="B2" s="69"/>
      <c r="C2" s="69"/>
      <c r="D2" s="69"/>
      <c r="E2" s="69"/>
      <c r="F2" s="69"/>
      <c r="G2" s="69"/>
      <c r="H2" s="69"/>
    </row>
    <row r="3" spans="1:8" ht="18" customHeight="1">
      <c r="A3" s="69"/>
      <c r="B3" s="69"/>
      <c r="C3" s="69"/>
      <c r="D3" s="69"/>
      <c r="E3" s="69"/>
      <c r="F3" s="69"/>
      <c r="G3" s="69"/>
      <c r="H3" s="69"/>
    </row>
    <row r="4" spans="7:8" ht="12.75">
      <c r="G4" s="200" t="s">
        <v>301</v>
      </c>
      <c r="H4" s="200"/>
    </row>
    <row r="5" spans="2:8" ht="12.75">
      <c r="B5" s="106" t="s">
        <v>0</v>
      </c>
      <c r="C5" s="201" t="s">
        <v>302</v>
      </c>
      <c r="D5" s="201"/>
      <c r="E5" s="201"/>
      <c r="F5" s="201"/>
      <c r="G5" s="201"/>
      <c r="H5" s="201"/>
    </row>
    <row r="6" spans="1:8" ht="12.75">
      <c r="A6" s="106" t="s">
        <v>303</v>
      </c>
      <c r="B6" s="106"/>
      <c r="C6" s="107" t="s">
        <v>304</v>
      </c>
      <c r="D6" s="107" t="s">
        <v>177</v>
      </c>
      <c r="E6" s="107" t="s">
        <v>178</v>
      </c>
      <c r="F6" s="107" t="s">
        <v>179</v>
      </c>
      <c r="G6" s="107" t="s">
        <v>180</v>
      </c>
      <c r="H6" s="107" t="s">
        <v>305</v>
      </c>
    </row>
    <row r="7" spans="1:8" ht="12.75">
      <c r="A7" s="70">
        <v>1929</v>
      </c>
      <c r="B7" s="70">
        <v>1317</v>
      </c>
      <c r="C7" s="70">
        <v>989</v>
      </c>
      <c r="D7" s="70">
        <v>275</v>
      </c>
      <c r="E7" s="70">
        <v>42</v>
      </c>
      <c r="F7" s="70">
        <v>3</v>
      </c>
      <c r="G7" s="70">
        <v>2</v>
      </c>
      <c r="H7" s="70">
        <v>6</v>
      </c>
    </row>
    <row r="8" spans="1:8" ht="12.75">
      <c r="A8" s="70">
        <v>1955</v>
      </c>
      <c r="B8" s="70">
        <v>1366</v>
      </c>
      <c r="C8" s="70">
        <v>1120</v>
      </c>
      <c r="D8" s="70">
        <v>203</v>
      </c>
      <c r="E8" s="70">
        <v>34</v>
      </c>
      <c r="F8" s="70">
        <v>4</v>
      </c>
      <c r="G8" s="70">
        <v>4</v>
      </c>
      <c r="H8" s="70">
        <v>1</v>
      </c>
    </row>
    <row r="9" spans="1:8" ht="12.75">
      <c r="A9" s="70">
        <v>1965</v>
      </c>
      <c r="B9" s="70">
        <v>898</v>
      </c>
      <c r="C9" s="70">
        <v>621</v>
      </c>
      <c r="D9" s="70">
        <v>168</v>
      </c>
      <c r="E9" s="70">
        <v>91</v>
      </c>
      <c r="F9" s="70">
        <v>11</v>
      </c>
      <c r="G9" s="70">
        <v>5</v>
      </c>
      <c r="H9" s="70">
        <v>2</v>
      </c>
    </row>
    <row r="10" spans="1:8" ht="12.75">
      <c r="A10" s="70">
        <v>1969</v>
      </c>
      <c r="B10" s="70">
        <v>783</v>
      </c>
      <c r="C10" s="70">
        <v>544</v>
      </c>
      <c r="D10" s="70">
        <v>111</v>
      </c>
      <c r="E10" s="70">
        <v>96</v>
      </c>
      <c r="F10" s="70">
        <v>19</v>
      </c>
      <c r="G10" s="70">
        <v>10</v>
      </c>
      <c r="H10" s="70">
        <v>3</v>
      </c>
    </row>
    <row r="11" spans="1:8" ht="12.75">
      <c r="A11" s="70">
        <v>1975</v>
      </c>
      <c r="B11" s="70">
        <v>582</v>
      </c>
      <c r="C11" s="70">
        <v>372</v>
      </c>
      <c r="D11" s="70">
        <v>83</v>
      </c>
      <c r="E11" s="70">
        <v>78</v>
      </c>
      <c r="F11" s="70">
        <v>32</v>
      </c>
      <c r="G11" s="70">
        <v>11</v>
      </c>
      <c r="H11" s="70">
        <v>6</v>
      </c>
    </row>
    <row r="12" spans="1:8" ht="12.75">
      <c r="A12" s="70">
        <v>1980</v>
      </c>
      <c r="B12" s="70">
        <v>494</v>
      </c>
      <c r="C12" s="70">
        <v>286</v>
      </c>
      <c r="D12" s="70">
        <v>80</v>
      </c>
      <c r="E12" s="70">
        <v>70</v>
      </c>
      <c r="F12" s="70">
        <v>38</v>
      </c>
      <c r="G12" s="70">
        <v>14</v>
      </c>
      <c r="H12" s="70">
        <v>6</v>
      </c>
    </row>
    <row r="13" spans="1:8" ht="12.75">
      <c r="A13" s="70">
        <v>1985</v>
      </c>
      <c r="B13" s="70">
        <v>448</v>
      </c>
      <c r="C13" s="70">
        <v>263</v>
      </c>
      <c r="D13" s="70">
        <v>60</v>
      </c>
      <c r="E13" s="70">
        <v>59</v>
      </c>
      <c r="F13" s="70">
        <v>40</v>
      </c>
      <c r="G13" s="70">
        <v>21</v>
      </c>
      <c r="H13" s="70">
        <v>5</v>
      </c>
    </row>
    <row r="14" spans="1:8" ht="12.75">
      <c r="A14" s="70">
        <v>1990</v>
      </c>
      <c r="B14" s="70">
        <v>417</v>
      </c>
      <c r="C14" s="70">
        <v>248</v>
      </c>
      <c r="D14" s="70">
        <v>43</v>
      </c>
      <c r="E14" s="70">
        <v>45</v>
      </c>
      <c r="F14" s="70">
        <v>45</v>
      </c>
      <c r="G14" s="70">
        <v>33</v>
      </c>
      <c r="H14" s="70">
        <v>3</v>
      </c>
    </row>
    <row r="15" spans="1:8" ht="12.75">
      <c r="A15" s="70">
        <v>1995</v>
      </c>
      <c r="B15" s="70">
        <v>401</v>
      </c>
      <c r="C15" s="70">
        <v>253</v>
      </c>
      <c r="D15" s="70">
        <v>20</v>
      </c>
      <c r="E15" s="70">
        <v>49</v>
      </c>
      <c r="F15" s="70">
        <v>37</v>
      </c>
      <c r="G15" s="70">
        <v>36</v>
      </c>
      <c r="H15" s="70">
        <v>6</v>
      </c>
    </row>
    <row r="16" spans="1:8" ht="12.75">
      <c r="A16" s="70">
        <v>2000</v>
      </c>
      <c r="B16" s="70">
        <v>199</v>
      </c>
      <c r="C16" s="70">
        <v>73</v>
      </c>
      <c r="D16" s="70">
        <v>23</v>
      </c>
      <c r="E16" s="70">
        <v>29</v>
      </c>
      <c r="F16" s="70">
        <v>20</v>
      </c>
      <c r="G16" s="70">
        <v>40</v>
      </c>
      <c r="H16" s="70">
        <v>14</v>
      </c>
    </row>
    <row r="17" spans="1:8" ht="12.75">
      <c r="A17" s="70">
        <v>2005</v>
      </c>
      <c r="B17" s="70">
        <v>128</v>
      </c>
      <c r="C17" s="86">
        <v>9</v>
      </c>
      <c r="D17" s="51">
        <v>16</v>
      </c>
      <c r="E17" s="51">
        <v>23</v>
      </c>
      <c r="F17" s="51">
        <v>21</v>
      </c>
      <c r="G17" s="51">
        <v>41</v>
      </c>
      <c r="H17" s="51">
        <v>18</v>
      </c>
    </row>
    <row r="18" spans="1:8" ht="12.75">
      <c r="A18" s="70">
        <v>2007</v>
      </c>
      <c r="B18" s="70">
        <v>127</v>
      </c>
      <c r="C18" s="86">
        <v>10</v>
      </c>
      <c r="D18" s="70">
        <v>14</v>
      </c>
      <c r="E18" s="70">
        <v>24</v>
      </c>
      <c r="F18" s="70">
        <v>24</v>
      </c>
      <c r="G18" s="70">
        <v>37</v>
      </c>
      <c r="H18" s="70">
        <v>18</v>
      </c>
    </row>
    <row r="19" spans="1:8" ht="12.75">
      <c r="A19" s="70">
        <v>2009</v>
      </c>
      <c r="B19" s="70">
        <v>123</v>
      </c>
      <c r="C19" s="86">
        <v>6</v>
      </c>
      <c r="D19" s="70">
        <v>15</v>
      </c>
      <c r="E19" s="70">
        <v>24</v>
      </c>
      <c r="F19" s="70">
        <v>22</v>
      </c>
      <c r="G19" s="70">
        <v>39</v>
      </c>
      <c r="H19" s="70">
        <v>17</v>
      </c>
    </row>
    <row r="20" spans="1:8" ht="12.75">
      <c r="A20" s="70">
        <v>2010</v>
      </c>
      <c r="B20" s="70">
        <v>118</v>
      </c>
      <c r="C20" s="86">
        <v>7</v>
      </c>
      <c r="D20" s="70">
        <v>13</v>
      </c>
      <c r="E20" s="70">
        <v>20</v>
      </c>
      <c r="F20" s="70">
        <v>22</v>
      </c>
      <c r="G20" s="70">
        <v>39</v>
      </c>
      <c r="H20" s="70">
        <v>17</v>
      </c>
    </row>
    <row r="21" spans="1:8" ht="12.75">
      <c r="A21" s="70">
        <v>2013</v>
      </c>
      <c r="B21" s="70">
        <v>109</v>
      </c>
      <c r="C21" s="86">
        <v>6</v>
      </c>
      <c r="D21" s="70">
        <v>12</v>
      </c>
      <c r="E21" s="70">
        <v>14</v>
      </c>
      <c r="F21" s="70">
        <v>22</v>
      </c>
      <c r="G21" s="70">
        <v>37</v>
      </c>
      <c r="H21" s="70">
        <v>18</v>
      </c>
    </row>
    <row r="22" spans="1:8" ht="12.75">
      <c r="A22" s="70">
        <v>2016</v>
      </c>
      <c r="B22" s="70">
        <v>102</v>
      </c>
      <c r="C22" s="86">
        <v>4</v>
      </c>
      <c r="D22" s="70">
        <v>8</v>
      </c>
      <c r="E22" s="70">
        <v>13</v>
      </c>
      <c r="F22" s="70">
        <v>21</v>
      </c>
      <c r="G22" s="70">
        <v>36</v>
      </c>
      <c r="H22" s="70">
        <v>20</v>
      </c>
    </row>
    <row r="24" spans="1:8" ht="12.75">
      <c r="A24" s="201" t="s">
        <v>174</v>
      </c>
      <c r="B24" s="201"/>
      <c r="C24" s="201"/>
      <c r="D24" s="201"/>
      <c r="E24" s="201"/>
      <c r="F24" s="201"/>
      <c r="G24" s="201"/>
      <c r="H24" s="201"/>
    </row>
    <row r="25" spans="1:8" ht="12.75">
      <c r="A25" s="201" t="s">
        <v>306</v>
      </c>
      <c r="B25" s="201"/>
      <c r="C25" s="201"/>
      <c r="D25" s="201"/>
      <c r="E25" s="201"/>
      <c r="F25" s="201"/>
      <c r="G25" s="201"/>
      <c r="H25" s="201"/>
    </row>
    <row r="26" spans="1:8" s="87" customFormat="1" ht="12.75">
      <c r="A26" s="205" t="s">
        <v>307</v>
      </c>
      <c r="B26" s="205"/>
      <c r="C26" s="205"/>
      <c r="D26" s="205"/>
      <c r="E26" s="205"/>
      <c r="F26" s="205"/>
      <c r="G26" s="205"/>
      <c r="H26" s="205"/>
    </row>
    <row r="27" spans="1:8" s="87" customFormat="1" ht="25.5" customHeight="1">
      <c r="A27" s="205" t="s">
        <v>308</v>
      </c>
      <c r="B27" s="205"/>
      <c r="C27" s="205"/>
      <c r="D27" s="205"/>
      <c r="E27" s="205"/>
      <c r="F27" s="205"/>
      <c r="G27" s="205"/>
      <c r="H27" s="205"/>
    </row>
    <row r="28" spans="1:8" s="87" customFormat="1" ht="12.75">
      <c r="A28" s="205" t="s">
        <v>309</v>
      </c>
      <c r="B28" s="205"/>
      <c r="C28" s="205"/>
      <c r="D28" s="205"/>
      <c r="E28" s="205"/>
      <c r="F28" s="205"/>
      <c r="G28" s="205"/>
      <c r="H28" s="205"/>
    </row>
    <row r="29" spans="1:8" s="87" customFormat="1" ht="12.75">
      <c r="A29" s="205" t="s">
        <v>310</v>
      </c>
      <c r="B29" s="205"/>
      <c r="C29" s="205"/>
      <c r="D29" s="205"/>
      <c r="E29" s="205"/>
      <c r="F29" s="205"/>
      <c r="G29" s="205"/>
      <c r="H29" s="205"/>
    </row>
    <row r="30" spans="1:8" s="87" customFormat="1" ht="12.75">
      <c r="A30" s="205" t="s">
        <v>311</v>
      </c>
      <c r="B30" s="205"/>
      <c r="C30" s="205"/>
      <c r="D30" s="205"/>
      <c r="E30" s="205"/>
      <c r="F30" s="205"/>
      <c r="G30" s="205"/>
      <c r="H30" s="205"/>
    </row>
    <row r="31" spans="1:8" s="87" customFormat="1" ht="12.75">
      <c r="A31" s="205" t="s">
        <v>312</v>
      </c>
      <c r="B31" s="205"/>
      <c r="C31" s="205"/>
      <c r="D31" s="205"/>
      <c r="E31" s="205"/>
      <c r="F31" s="205"/>
      <c r="G31" s="205"/>
      <c r="H31" s="205"/>
    </row>
    <row r="32" spans="1:8" s="87" customFormat="1" ht="12.75">
      <c r="A32" s="205" t="s">
        <v>313</v>
      </c>
      <c r="B32" s="205"/>
      <c r="C32" s="205"/>
      <c r="D32" s="205"/>
      <c r="E32" s="205"/>
      <c r="F32" s="205"/>
      <c r="G32" s="205"/>
      <c r="H32" s="205"/>
    </row>
    <row r="33" spans="1:8" s="87" customFormat="1" ht="12.75">
      <c r="A33" s="205" t="s">
        <v>314</v>
      </c>
      <c r="B33" s="205"/>
      <c r="C33" s="205"/>
      <c r="D33" s="205"/>
      <c r="E33" s="205"/>
      <c r="F33" s="205"/>
      <c r="G33" s="205"/>
      <c r="H33" s="205"/>
    </row>
    <row r="34" spans="1:8" s="87" customFormat="1" ht="12.75">
      <c r="A34" s="205" t="s">
        <v>315</v>
      </c>
      <c r="B34" s="205"/>
      <c r="C34" s="205"/>
      <c r="D34" s="205"/>
      <c r="E34" s="205"/>
      <c r="F34" s="205"/>
      <c r="G34" s="205"/>
      <c r="H34" s="205"/>
    </row>
    <row r="35" spans="1:9" s="87" customFormat="1" ht="27.75" customHeight="1">
      <c r="A35" s="205" t="s">
        <v>316</v>
      </c>
      <c r="B35" s="206"/>
      <c r="C35" s="206"/>
      <c r="D35" s="206"/>
      <c r="E35" s="206"/>
      <c r="F35" s="206"/>
      <c r="G35" s="206"/>
      <c r="H35" s="206"/>
      <c r="I35" s="108"/>
    </row>
  </sheetData>
  <sheetProtection/>
  <mergeCells count="15">
    <mergeCell ref="A33:H33"/>
    <mergeCell ref="A34:H34"/>
    <mergeCell ref="A35:H35"/>
    <mergeCell ref="A27:H27"/>
    <mergeCell ref="A28:H28"/>
    <mergeCell ref="A29:H29"/>
    <mergeCell ref="A30:H30"/>
    <mergeCell ref="A31:H31"/>
    <mergeCell ref="A32:H32"/>
    <mergeCell ref="A1:H1"/>
    <mergeCell ref="G4:H4"/>
    <mergeCell ref="C5:H5"/>
    <mergeCell ref="A24:H24"/>
    <mergeCell ref="A25:H25"/>
    <mergeCell ref="A26:H2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2"/>
  </sheetPr>
  <dimension ref="A1:H3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70" customWidth="1"/>
    <col min="2" max="2" width="16.28125" style="70" customWidth="1"/>
    <col min="3" max="3" width="10.28125" style="70" bestFit="1" customWidth="1"/>
    <col min="4" max="4" width="11.28125" style="70" bestFit="1" customWidth="1"/>
    <col min="5" max="5" width="11.7109375" style="70" bestFit="1" customWidth="1"/>
    <col min="6" max="7" width="9.7109375" style="70" customWidth="1"/>
    <col min="8" max="16384" width="11.421875" style="70" customWidth="1"/>
  </cols>
  <sheetData>
    <row r="1" spans="1:8" ht="18" customHeight="1">
      <c r="A1" s="199" t="s">
        <v>317</v>
      </c>
      <c r="B1" s="199"/>
      <c r="C1" s="199"/>
      <c r="D1" s="199"/>
      <c r="E1" s="199"/>
      <c r="F1" s="199"/>
      <c r="G1" s="199"/>
      <c r="H1" s="158"/>
    </row>
    <row r="2" spans="1:7" ht="18" customHeight="1">
      <c r="A2" s="69"/>
      <c r="B2" s="69"/>
      <c r="C2" s="69"/>
      <c r="D2" s="69"/>
      <c r="E2" s="69"/>
      <c r="F2" s="69"/>
      <c r="G2" s="69"/>
    </row>
    <row r="3" spans="1:7" ht="18" customHeight="1">
      <c r="A3" s="69"/>
      <c r="B3" s="69"/>
      <c r="C3" s="69"/>
      <c r="D3" s="69"/>
      <c r="E3" s="69"/>
      <c r="F3" s="69"/>
      <c r="G3" s="69"/>
    </row>
    <row r="4" spans="6:7" ht="12.75">
      <c r="F4" s="200" t="s">
        <v>318</v>
      </c>
      <c r="G4" s="200"/>
    </row>
    <row r="5" spans="2:7" ht="12.75">
      <c r="B5" s="106" t="s">
        <v>0</v>
      </c>
      <c r="C5" s="207" t="s">
        <v>319</v>
      </c>
      <c r="D5" s="207"/>
      <c r="E5" s="207"/>
      <c r="F5" s="207" t="s">
        <v>320</v>
      </c>
      <c r="G5" s="207"/>
    </row>
    <row r="6" spans="1:7" ht="12.75">
      <c r="A6" s="109" t="s">
        <v>303</v>
      </c>
      <c r="B6" s="106"/>
      <c r="C6" s="110" t="s">
        <v>132</v>
      </c>
      <c r="D6" s="70" t="s">
        <v>39</v>
      </c>
      <c r="E6" s="70" t="s">
        <v>40</v>
      </c>
      <c r="F6" s="70" t="s">
        <v>4</v>
      </c>
      <c r="G6" s="70" t="s">
        <v>5</v>
      </c>
    </row>
    <row r="7" spans="1:7" ht="12.75">
      <c r="A7" s="86">
        <v>1929</v>
      </c>
      <c r="B7" s="70">
        <v>1317</v>
      </c>
      <c r="C7" s="86" t="s">
        <v>321</v>
      </c>
      <c r="D7" s="86">
        <v>898</v>
      </c>
      <c r="E7" s="86">
        <v>419</v>
      </c>
      <c r="F7" s="86" t="s">
        <v>321</v>
      </c>
      <c r="G7" s="86" t="s">
        <v>321</v>
      </c>
    </row>
    <row r="8" spans="1:7" s="104" customFormat="1" ht="12.75">
      <c r="A8" s="85">
        <v>1955</v>
      </c>
      <c r="B8" s="104">
        <v>1366</v>
      </c>
      <c r="C8" s="86" t="s">
        <v>321</v>
      </c>
      <c r="D8" s="85" t="s">
        <v>321</v>
      </c>
      <c r="E8" s="85" t="s">
        <v>321</v>
      </c>
      <c r="F8" s="85" t="s">
        <v>321</v>
      </c>
      <c r="G8" s="85" t="s">
        <v>321</v>
      </c>
    </row>
    <row r="9" spans="1:7" ht="12.75">
      <c r="A9" s="86">
        <v>1965</v>
      </c>
      <c r="B9" s="70">
        <v>898</v>
      </c>
      <c r="C9" s="86" t="s">
        <v>321</v>
      </c>
      <c r="D9" s="86">
        <v>333</v>
      </c>
      <c r="E9" s="86">
        <v>565</v>
      </c>
      <c r="F9" s="86" t="s">
        <v>321</v>
      </c>
      <c r="G9" s="86" t="s">
        <v>321</v>
      </c>
    </row>
    <row r="10" spans="1:7" ht="12.75">
      <c r="A10" s="86">
        <v>1969</v>
      </c>
      <c r="B10" s="85">
        <v>783</v>
      </c>
      <c r="C10" s="86" t="s">
        <v>321</v>
      </c>
      <c r="D10" s="86">
        <v>231</v>
      </c>
      <c r="E10" s="86">
        <v>552</v>
      </c>
      <c r="F10" s="86">
        <v>625</v>
      </c>
      <c r="G10" s="86">
        <v>158</v>
      </c>
    </row>
    <row r="11" spans="1:7" ht="12.75">
      <c r="A11" s="86">
        <v>1975</v>
      </c>
      <c r="B11" s="70">
        <v>582</v>
      </c>
      <c r="C11" s="86" t="s">
        <v>321</v>
      </c>
      <c r="D11" s="86">
        <v>191</v>
      </c>
      <c r="E11" s="86">
        <v>391</v>
      </c>
      <c r="F11" s="86">
        <v>450</v>
      </c>
      <c r="G11" s="86">
        <v>132</v>
      </c>
    </row>
    <row r="12" spans="1:7" ht="12.75">
      <c r="A12" s="86">
        <v>1980</v>
      </c>
      <c r="B12" s="70">
        <v>494</v>
      </c>
      <c r="C12" s="86" t="s">
        <v>321</v>
      </c>
      <c r="D12" s="86">
        <v>162</v>
      </c>
      <c r="E12" s="86">
        <v>332</v>
      </c>
      <c r="F12" s="86" t="s">
        <v>321</v>
      </c>
      <c r="G12" s="86" t="s">
        <v>321</v>
      </c>
    </row>
    <row r="13" spans="1:7" ht="12.75">
      <c r="A13" s="86">
        <v>1985</v>
      </c>
      <c r="B13" s="70">
        <v>448</v>
      </c>
      <c r="C13" s="86" t="s">
        <v>321</v>
      </c>
      <c r="D13" s="86">
        <v>160</v>
      </c>
      <c r="E13" s="86">
        <v>288</v>
      </c>
      <c r="F13" s="86" t="s">
        <v>321</v>
      </c>
      <c r="G13" s="86" t="s">
        <v>321</v>
      </c>
    </row>
    <row r="14" spans="1:7" ht="12.75">
      <c r="A14" s="86">
        <v>1990</v>
      </c>
      <c r="B14" s="70">
        <v>417</v>
      </c>
      <c r="C14" s="86" t="s">
        <v>321</v>
      </c>
      <c r="D14" s="85">
        <v>138</v>
      </c>
      <c r="E14" s="86">
        <v>279</v>
      </c>
      <c r="F14" s="86">
        <v>348</v>
      </c>
      <c r="G14" s="86">
        <v>69</v>
      </c>
    </row>
    <row r="15" spans="1:7" ht="12.75">
      <c r="A15" s="86">
        <v>1995</v>
      </c>
      <c r="B15" s="104">
        <v>401</v>
      </c>
      <c r="C15" s="86" t="s">
        <v>321</v>
      </c>
      <c r="D15" s="85">
        <v>175</v>
      </c>
      <c r="E15" s="86">
        <v>226</v>
      </c>
      <c r="F15" s="86">
        <v>313</v>
      </c>
      <c r="G15" s="86">
        <v>88</v>
      </c>
    </row>
    <row r="16" spans="1:7" ht="12.75">
      <c r="A16" s="86">
        <v>2000</v>
      </c>
      <c r="B16" s="104">
        <v>199</v>
      </c>
      <c r="C16" s="86" t="s">
        <v>321</v>
      </c>
      <c r="D16" s="86">
        <v>107</v>
      </c>
      <c r="E16" s="86">
        <v>92</v>
      </c>
      <c r="F16" s="86" t="s">
        <v>321</v>
      </c>
      <c r="G16" s="86" t="s">
        <v>321</v>
      </c>
    </row>
    <row r="17" spans="1:7" ht="12.75">
      <c r="A17" s="86">
        <v>2005</v>
      </c>
      <c r="B17" s="70">
        <v>128</v>
      </c>
      <c r="C17" s="86" t="s">
        <v>321</v>
      </c>
      <c r="D17" s="86">
        <v>92</v>
      </c>
      <c r="E17" s="86">
        <v>36</v>
      </c>
      <c r="F17" s="86">
        <v>103</v>
      </c>
      <c r="G17" s="86">
        <v>25</v>
      </c>
    </row>
    <row r="18" spans="1:7" ht="12.75">
      <c r="A18" s="70">
        <v>2007</v>
      </c>
      <c r="B18" s="70">
        <v>127</v>
      </c>
      <c r="C18" s="86" t="s">
        <v>321</v>
      </c>
      <c r="D18" s="70">
        <v>96</v>
      </c>
      <c r="E18" s="70">
        <v>31</v>
      </c>
      <c r="F18" s="70">
        <v>101</v>
      </c>
      <c r="G18" s="70">
        <v>26</v>
      </c>
    </row>
    <row r="19" spans="1:7" ht="12.75">
      <c r="A19" s="86">
        <v>2009</v>
      </c>
      <c r="B19" s="70">
        <v>123</v>
      </c>
      <c r="C19" s="86" t="s">
        <v>321</v>
      </c>
      <c r="D19" s="86">
        <v>94</v>
      </c>
      <c r="E19" s="86">
        <v>29</v>
      </c>
      <c r="F19" s="86">
        <v>98</v>
      </c>
      <c r="G19" s="86">
        <v>25</v>
      </c>
    </row>
    <row r="20" spans="1:7" ht="12.75">
      <c r="A20" s="86">
        <v>2010</v>
      </c>
      <c r="B20" s="70">
        <v>118</v>
      </c>
      <c r="C20" s="70">
        <v>92</v>
      </c>
      <c r="D20" s="86">
        <v>17</v>
      </c>
      <c r="E20" s="86">
        <v>9</v>
      </c>
      <c r="F20" s="86">
        <v>93</v>
      </c>
      <c r="G20" s="86">
        <v>25</v>
      </c>
    </row>
    <row r="21" spans="1:7" ht="12.75">
      <c r="A21" s="86">
        <v>2013</v>
      </c>
      <c r="B21" s="70">
        <v>109</v>
      </c>
      <c r="C21" s="70">
        <v>88</v>
      </c>
      <c r="D21" s="86">
        <v>15</v>
      </c>
      <c r="E21" s="86">
        <v>6</v>
      </c>
      <c r="F21" s="86">
        <v>85</v>
      </c>
      <c r="G21" s="86">
        <v>24</v>
      </c>
    </row>
    <row r="22" spans="1:7" ht="12.75">
      <c r="A22" s="86">
        <v>2016</v>
      </c>
      <c r="B22" s="70">
        <v>102</v>
      </c>
      <c r="C22" s="70">
        <v>82</v>
      </c>
      <c r="D22" s="86">
        <v>13</v>
      </c>
      <c r="E22" s="86">
        <v>7</v>
      </c>
      <c r="F22" s="86">
        <v>81</v>
      </c>
      <c r="G22" s="86">
        <v>21</v>
      </c>
    </row>
    <row r="24" spans="1:7" ht="12.75">
      <c r="A24" s="201" t="s">
        <v>174</v>
      </c>
      <c r="B24" s="201"/>
      <c r="C24" s="201"/>
      <c r="D24" s="201"/>
      <c r="E24" s="201"/>
      <c r="F24" s="201"/>
      <c r="G24" s="201"/>
    </row>
    <row r="25" spans="1:7" ht="12.75">
      <c r="A25" s="201" t="s">
        <v>322</v>
      </c>
      <c r="B25" s="201"/>
      <c r="C25" s="201"/>
      <c r="D25" s="201"/>
      <c r="E25" s="201"/>
      <c r="F25" s="201"/>
      <c r="G25" s="201"/>
    </row>
    <row r="26" spans="1:7" ht="12.75">
      <c r="A26" s="201" t="s">
        <v>323</v>
      </c>
      <c r="B26" s="201"/>
      <c r="C26" s="201"/>
      <c r="D26" s="201"/>
      <c r="E26" s="201"/>
      <c r="F26" s="201"/>
      <c r="G26" s="201"/>
    </row>
    <row r="27" spans="1:7" ht="12.75">
      <c r="A27" s="201" t="s">
        <v>324</v>
      </c>
      <c r="B27" s="201"/>
      <c r="C27" s="201"/>
      <c r="D27" s="201"/>
      <c r="E27" s="201"/>
      <c r="F27" s="201"/>
      <c r="G27" s="201"/>
    </row>
    <row r="28" spans="1:7" ht="12.75">
      <c r="A28" s="201" t="s">
        <v>325</v>
      </c>
      <c r="B28" s="201"/>
      <c r="C28" s="201"/>
      <c r="D28" s="201"/>
      <c r="E28" s="201"/>
      <c r="F28" s="201"/>
      <c r="G28" s="201"/>
    </row>
    <row r="29" spans="1:7" ht="12.75">
      <c r="A29" s="201" t="s">
        <v>326</v>
      </c>
      <c r="B29" s="201"/>
      <c r="C29" s="201"/>
      <c r="D29" s="201"/>
      <c r="E29" s="201"/>
      <c r="F29" s="201"/>
      <c r="G29" s="201"/>
    </row>
    <row r="30" spans="1:7" ht="12.75">
      <c r="A30" s="201" t="s">
        <v>327</v>
      </c>
      <c r="B30" s="201"/>
      <c r="C30" s="201"/>
      <c r="D30" s="201"/>
      <c r="E30" s="201"/>
      <c r="F30" s="201"/>
      <c r="G30" s="201"/>
    </row>
    <row r="31" spans="1:7" ht="12.75">
      <c r="A31" s="201" t="s">
        <v>328</v>
      </c>
      <c r="B31" s="201"/>
      <c r="C31" s="201"/>
      <c r="D31" s="201"/>
      <c r="E31" s="201"/>
      <c r="F31" s="201"/>
      <c r="G31" s="201"/>
    </row>
    <row r="32" spans="1:7" ht="12.75">
      <c r="A32" s="201" t="s">
        <v>329</v>
      </c>
      <c r="B32" s="201"/>
      <c r="C32" s="201"/>
      <c r="D32" s="201"/>
      <c r="E32" s="201"/>
      <c r="F32" s="201"/>
      <c r="G32" s="201"/>
    </row>
    <row r="33" spans="1:7" ht="12.75">
      <c r="A33" s="201" t="s">
        <v>330</v>
      </c>
      <c r="B33" s="201"/>
      <c r="C33" s="201"/>
      <c r="D33" s="201"/>
      <c r="E33" s="201"/>
      <c r="F33" s="201"/>
      <c r="G33" s="201"/>
    </row>
    <row r="34" spans="1:7" ht="12.75">
      <c r="A34" s="201" t="s">
        <v>331</v>
      </c>
      <c r="B34" s="201"/>
      <c r="C34" s="201"/>
      <c r="D34" s="201"/>
      <c r="E34" s="201"/>
      <c r="F34" s="201"/>
      <c r="G34" s="201"/>
    </row>
  </sheetData>
  <sheetProtection/>
  <mergeCells count="15">
    <mergeCell ref="A32:G32"/>
    <mergeCell ref="A33:G33"/>
    <mergeCell ref="A34:G34"/>
    <mergeCell ref="A26:G26"/>
    <mergeCell ref="A27:G27"/>
    <mergeCell ref="A28:G28"/>
    <mergeCell ref="A29:G29"/>
    <mergeCell ref="A30:G30"/>
    <mergeCell ref="A31:G31"/>
    <mergeCell ref="A1:G1"/>
    <mergeCell ref="F4:G4"/>
    <mergeCell ref="C5:E5"/>
    <mergeCell ref="F5:G5"/>
    <mergeCell ref="A24:G24"/>
    <mergeCell ref="A25:G2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2"/>
  </sheetPr>
  <dimension ref="A1:H1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70" customWidth="1"/>
    <col min="2" max="2" width="11.140625" style="70" bestFit="1" customWidth="1"/>
    <col min="3" max="3" width="15.00390625" style="70" customWidth="1"/>
    <col min="4" max="4" width="21.421875" style="70" customWidth="1"/>
    <col min="5" max="16384" width="11.421875" style="70" customWidth="1"/>
  </cols>
  <sheetData>
    <row r="1" spans="1:8" ht="18" customHeight="1">
      <c r="A1" s="199" t="s">
        <v>332</v>
      </c>
      <c r="B1" s="199"/>
      <c r="C1" s="199"/>
      <c r="D1" s="208"/>
      <c r="E1" s="158"/>
      <c r="F1" s="158"/>
      <c r="G1" s="158"/>
      <c r="H1" s="158"/>
    </row>
    <row r="2" spans="1:4" ht="18" customHeight="1">
      <c r="A2" s="69"/>
      <c r="B2" s="69"/>
      <c r="C2" s="69"/>
      <c r="D2" s="58"/>
    </row>
    <row r="3" spans="1:4" ht="18" customHeight="1">
      <c r="A3" s="69"/>
      <c r="B3" s="69"/>
      <c r="C3" s="69"/>
      <c r="D3" s="58"/>
    </row>
    <row r="4" spans="3:4" ht="12.75">
      <c r="C4" s="86"/>
      <c r="D4" s="86" t="s">
        <v>333</v>
      </c>
    </row>
    <row r="5" spans="2:4" ht="12.75">
      <c r="B5" s="106" t="s">
        <v>334</v>
      </c>
      <c r="C5" s="209" t="s">
        <v>335</v>
      </c>
      <c r="D5" s="209"/>
    </row>
    <row r="6" spans="1:4" ht="12.75">
      <c r="A6" s="109" t="s">
        <v>303</v>
      </c>
      <c r="B6" s="106"/>
      <c r="C6" s="110" t="s">
        <v>336</v>
      </c>
      <c r="D6" s="70" t="s">
        <v>337</v>
      </c>
    </row>
    <row r="7" spans="1:4" ht="12.75">
      <c r="A7" s="86">
        <v>2005</v>
      </c>
      <c r="B7" s="70">
        <v>35</v>
      </c>
      <c r="C7" s="86">
        <v>104622</v>
      </c>
      <c r="D7" s="79">
        <v>27.850480226590285</v>
      </c>
    </row>
    <row r="8" spans="1:4" ht="12.75">
      <c r="A8" s="70">
        <v>2007</v>
      </c>
      <c r="B8" s="70">
        <v>35</v>
      </c>
      <c r="C8" s="86">
        <v>105395</v>
      </c>
      <c r="D8" s="79">
        <v>28.155938940923154</v>
      </c>
    </row>
    <row r="9" spans="1:4" ht="12.75">
      <c r="A9" s="86">
        <v>2009</v>
      </c>
      <c r="B9" s="70">
        <v>33</v>
      </c>
      <c r="C9" s="86">
        <v>104136</v>
      </c>
      <c r="D9" s="79">
        <v>28.16854166610313</v>
      </c>
    </row>
    <row r="10" spans="1:4" ht="12.75">
      <c r="A10" s="86">
        <v>2010</v>
      </c>
      <c r="B10" s="70">
        <v>30</v>
      </c>
      <c r="C10" s="86">
        <v>103046</v>
      </c>
      <c r="D10" s="79">
        <v>28.084663352520494</v>
      </c>
    </row>
    <row r="11" spans="1:4" ht="12.75">
      <c r="A11" s="86">
        <v>2013</v>
      </c>
      <c r="B11" s="70">
        <v>33</v>
      </c>
      <c r="C11" s="85">
        <v>108767</v>
      </c>
      <c r="D11" s="112">
        <v>30.494964561277587</v>
      </c>
    </row>
    <row r="12" spans="1:4" ht="12.75">
      <c r="A12" s="86">
        <v>2016</v>
      </c>
      <c r="B12" s="70">
        <v>38</v>
      </c>
      <c r="C12" s="85">
        <v>136633</v>
      </c>
      <c r="D12" s="112">
        <v>38.04057609479449</v>
      </c>
    </row>
  </sheetData>
  <sheetProtection/>
  <mergeCells count="2">
    <mergeCell ref="A1:D1"/>
    <mergeCell ref="C5:D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2"/>
  </sheetPr>
  <dimension ref="A1:M1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70" customWidth="1"/>
    <col min="2" max="2" width="5.140625" style="70" customWidth="1"/>
    <col min="3" max="3" width="6.421875" style="70" bestFit="1" customWidth="1"/>
    <col min="4" max="4" width="7.57421875" style="70" customWidth="1"/>
    <col min="5" max="5" width="9.00390625" style="70" bestFit="1" customWidth="1"/>
    <col min="6" max="6" width="6.57421875" style="70" customWidth="1"/>
    <col min="7" max="7" width="7.8515625" style="70" bestFit="1" customWidth="1"/>
    <col min="8" max="8" width="7.28125" style="70" bestFit="1" customWidth="1"/>
    <col min="9" max="9" width="5.8515625" style="70" bestFit="1" customWidth="1"/>
    <col min="10" max="10" width="8.8515625" style="70" bestFit="1" customWidth="1"/>
    <col min="11" max="11" width="6.28125" style="70" bestFit="1" customWidth="1"/>
    <col min="12" max="12" width="5.8515625" style="70" bestFit="1" customWidth="1"/>
    <col min="13" max="13" width="6.8515625" style="70" bestFit="1" customWidth="1"/>
    <col min="14" max="16384" width="11.421875" style="70" customWidth="1"/>
  </cols>
  <sheetData>
    <row r="1" spans="1:13" ht="18" customHeight="1">
      <c r="A1" s="194" t="s">
        <v>338</v>
      </c>
      <c r="B1" s="194"/>
      <c r="C1" s="194"/>
      <c r="D1" s="194"/>
      <c r="E1" s="194"/>
      <c r="F1" s="194"/>
      <c r="G1" s="194"/>
      <c r="H1" s="194"/>
      <c r="I1" s="195"/>
      <c r="J1" s="195"/>
      <c r="K1" s="195"/>
      <c r="L1" s="195"/>
      <c r="M1" s="195"/>
    </row>
    <row r="2" spans="1:13" ht="18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2.75">
      <c r="A4" s="113"/>
      <c r="B4" s="44"/>
      <c r="C4" s="44"/>
      <c r="D4" s="44"/>
      <c r="E4" s="44"/>
      <c r="F4" s="44"/>
      <c r="G4" s="44"/>
      <c r="H4" s="44"/>
      <c r="I4" s="44"/>
      <c r="J4" s="44"/>
      <c r="K4" s="44"/>
      <c r="L4" s="210" t="s">
        <v>339</v>
      </c>
      <c r="M4" s="210"/>
    </row>
    <row r="5" spans="1:13" ht="12.75">
      <c r="A5" s="113"/>
      <c r="B5" s="61" t="s">
        <v>0</v>
      </c>
      <c r="C5" s="189" t="s">
        <v>157</v>
      </c>
      <c r="D5" s="189"/>
      <c r="E5" s="189" t="s">
        <v>56</v>
      </c>
      <c r="F5" s="189"/>
      <c r="G5" s="189"/>
      <c r="H5" s="189"/>
      <c r="I5" s="189"/>
      <c r="J5" s="189" t="s">
        <v>57</v>
      </c>
      <c r="K5" s="189"/>
      <c r="L5" s="189"/>
      <c r="M5" s="189"/>
    </row>
    <row r="6" spans="1:13" s="87" customFormat="1" ht="38.25">
      <c r="A6" s="114" t="s">
        <v>303</v>
      </c>
      <c r="B6" s="62"/>
      <c r="C6" s="48" t="s">
        <v>186</v>
      </c>
      <c r="D6" s="48" t="s">
        <v>156</v>
      </c>
      <c r="E6" s="48" t="s">
        <v>340</v>
      </c>
      <c r="F6" s="48" t="s">
        <v>58</v>
      </c>
      <c r="G6" s="48" t="s">
        <v>341</v>
      </c>
      <c r="H6" s="48" t="s">
        <v>144</v>
      </c>
      <c r="I6" s="48" t="s">
        <v>59</v>
      </c>
      <c r="J6" s="48" t="s">
        <v>342</v>
      </c>
      <c r="K6" s="48" t="s">
        <v>58</v>
      </c>
      <c r="L6" s="48" t="s">
        <v>59</v>
      </c>
      <c r="M6" s="48" t="s">
        <v>60</v>
      </c>
    </row>
    <row r="7" spans="1:13" ht="12.75">
      <c r="A7" s="86">
        <v>2005</v>
      </c>
      <c r="B7" s="115">
        <v>128</v>
      </c>
      <c r="C7" s="115">
        <v>2</v>
      </c>
      <c r="D7" s="115">
        <v>9</v>
      </c>
      <c r="E7" s="115">
        <v>44</v>
      </c>
      <c r="F7" s="115">
        <v>9</v>
      </c>
      <c r="G7" s="115">
        <v>6</v>
      </c>
      <c r="H7" s="115">
        <v>20</v>
      </c>
      <c r="I7" s="115">
        <v>1</v>
      </c>
      <c r="J7" s="115">
        <v>2</v>
      </c>
      <c r="K7" s="115">
        <v>2</v>
      </c>
      <c r="L7" s="115">
        <v>4</v>
      </c>
      <c r="M7" s="115">
        <v>29</v>
      </c>
    </row>
    <row r="8" spans="1:13" ht="12.75">
      <c r="A8" s="70">
        <v>2007</v>
      </c>
      <c r="B8" s="115">
        <v>127</v>
      </c>
      <c r="C8" s="115">
        <v>2</v>
      </c>
      <c r="D8" s="115">
        <v>9</v>
      </c>
      <c r="E8" s="115">
        <v>45</v>
      </c>
      <c r="F8" s="115">
        <v>12</v>
      </c>
      <c r="G8" s="115">
        <v>9</v>
      </c>
      <c r="H8" s="115">
        <v>20</v>
      </c>
      <c r="I8" s="115">
        <v>1</v>
      </c>
      <c r="J8" s="115">
        <v>3</v>
      </c>
      <c r="K8" s="115">
        <v>2</v>
      </c>
      <c r="L8" s="115">
        <v>3</v>
      </c>
      <c r="M8" s="115">
        <v>21</v>
      </c>
    </row>
    <row r="9" spans="1:13" ht="12.75">
      <c r="A9" s="86">
        <v>2009</v>
      </c>
      <c r="B9" s="115">
        <v>123</v>
      </c>
      <c r="C9" s="115">
        <v>1</v>
      </c>
      <c r="D9" s="115">
        <v>9</v>
      </c>
      <c r="E9" s="115">
        <v>40</v>
      </c>
      <c r="F9" s="115">
        <v>10</v>
      </c>
      <c r="G9" s="115">
        <v>9</v>
      </c>
      <c r="H9" s="115">
        <v>18</v>
      </c>
      <c r="I9" s="115" t="s">
        <v>214</v>
      </c>
      <c r="J9" s="115">
        <v>3</v>
      </c>
      <c r="K9" s="115">
        <v>2</v>
      </c>
      <c r="L9" s="115">
        <v>4</v>
      </c>
      <c r="M9" s="115">
        <v>27</v>
      </c>
    </row>
    <row r="10" spans="1:13" ht="12.75">
      <c r="A10" s="86">
        <v>2010</v>
      </c>
      <c r="B10" s="115">
        <v>118</v>
      </c>
      <c r="C10" s="115" t="s">
        <v>214</v>
      </c>
      <c r="D10" s="115">
        <v>9</v>
      </c>
      <c r="E10" s="115">
        <v>41</v>
      </c>
      <c r="F10" s="115">
        <v>8</v>
      </c>
      <c r="G10" s="115">
        <v>7</v>
      </c>
      <c r="H10" s="115">
        <v>16</v>
      </c>
      <c r="I10" s="115">
        <v>1</v>
      </c>
      <c r="J10" s="115">
        <v>4</v>
      </c>
      <c r="K10" s="115">
        <v>2</v>
      </c>
      <c r="L10" s="115">
        <v>3</v>
      </c>
      <c r="M10" s="115">
        <v>27</v>
      </c>
    </row>
    <row r="11" spans="1:13" ht="12.75">
      <c r="A11" s="86">
        <v>2013</v>
      </c>
      <c r="B11" s="115">
        <v>109</v>
      </c>
      <c r="C11" s="116" t="s">
        <v>214</v>
      </c>
      <c r="D11" s="116">
        <v>10</v>
      </c>
      <c r="E11" s="116">
        <v>32</v>
      </c>
      <c r="F11" s="116">
        <v>9</v>
      </c>
      <c r="G11" s="116">
        <v>8</v>
      </c>
      <c r="H11" s="116">
        <v>15</v>
      </c>
      <c r="I11" s="116">
        <v>1</v>
      </c>
      <c r="J11" s="116">
        <v>5</v>
      </c>
      <c r="K11" s="116">
        <v>1</v>
      </c>
      <c r="L11" s="116">
        <v>3</v>
      </c>
      <c r="M11" s="116">
        <v>25</v>
      </c>
    </row>
    <row r="12" spans="1:13" ht="12.75">
      <c r="A12" s="86"/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</sheetData>
  <sheetProtection/>
  <mergeCells count="5">
    <mergeCell ref="A1:M1"/>
    <mergeCell ref="L4:M4"/>
    <mergeCell ref="C5:D5"/>
    <mergeCell ref="E5:I5"/>
    <mergeCell ref="J5:M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CCFFCC"/>
  </sheetPr>
  <dimension ref="A1:M1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70" customWidth="1"/>
    <col min="2" max="2" width="5.140625" style="70" customWidth="1"/>
    <col min="3" max="3" width="6.421875" style="70" bestFit="1" customWidth="1"/>
    <col min="4" max="4" width="7.57421875" style="70" customWidth="1"/>
    <col min="5" max="5" width="9.00390625" style="70" bestFit="1" customWidth="1"/>
    <col min="6" max="6" width="6.57421875" style="70" customWidth="1"/>
    <col min="7" max="7" width="7.8515625" style="70" bestFit="1" customWidth="1"/>
    <col min="8" max="8" width="7.28125" style="70" bestFit="1" customWidth="1"/>
    <col min="9" max="9" width="5.8515625" style="70" bestFit="1" customWidth="1"/>
    <col min="10" max="10" width="8.8515625" style="70" bestFit="1" customWidth="1"/>
    <col min="11" max="11" width="6.28125" style="70" bestFit="1" customWidth="1"/>
    <col min="12" max="12" width="5.8515625" style="70" bestFit="1" customWidth="1"/>
    <col min="13" max="13" width="6.8515625" style="70" bestFit="1" customWidth="1"/>
    <col min="14" max="16384" width="11.421875" style="70" customWidth="1"/>
  </cols>
  <sheetData>
    <row r="1" spans="1:13" ht="18" customHeight="1">
      <c r="A1" s="188" t="s">
        <v>491</v>
      </c>
      <c r="B1" s="188"/>
      <c r="C1" s="188"/>
      <c r="D1" s="188"/>
      <c r="E1" s="188"/>
      <c r="F1" s="188"/>
      <c r="G1" s="188"/>
      <c r="H1" s="188"/>
      <c r="I1" s="191"/>
      <c r="J1" s="191"/>
      <c r="K1" s="191"/>
      <c r="L1" s="191"/>
      <c r="M1" s="191"/>
    </row>
    <row r="2" spans="1:13" ht="18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.75">
      <c r="A4" s="113"/>
      <c r="B4" s="44"/>
      <c r="C4" s="44"/>
      <c r="D4" s="44"/>
      <c r="E4" s="44"/>
      <c r="F4" s="44"/>
      <c r="G4" s="44"/>
      <c r="H4" s="44"/>
      <c r="I4" s="44"/>
      <c r="J4" s="44"/>
      <c r="K4" s="44"/>
      <c r="L4" s="210" t="s">
        <v>343</v>
      </c>
      <c r="M4" s="210"/>
    </row>
    <row r="5" spans="1:13" ht="12.75">
      <c r="A5" s="113"/>
      <c r="B5" s="61" t="s">
        <v>0</v>
      </c>
      <c r="C5" s="189" t="s">
        <v>157</v>
      </c>
      <c r="D5" s="189"/>
      <c r="E5" s="189" t="s">
        <v>56</v>
      </c>
      <c r="F5" s="189"/>
      <c r="G5" s="189"/>
      <c r="H5" s="189"/>
      <c r="I5" s="189"/>
      <c r="J5" s="189" t="s">
        <v>57</v>
      </c>
      <c r="K5" s="189"/>
      <c r="L5" s="189"/>
      <c r="M5" s="189"/>
    </row>
    <row r="6" spans="1:13" s="87" customFormat="1" ht="38.25">
      <c r="A6" s="114" t="s">
        <v>303</v>
      </c>
      <c r="B6" s="62"/>
      <c r="C6" s="48" t="s">
        <v>186</v>
      </c>
      <c r="D6" s="48" t="s">
        <v>156</v>
      </c>
      <c r="E6" s="48" t="s">
        <v>160</v>
      </c>
      <c r="F6" s="48" t="s">
        <v>58</v>
      </c>
      <c r="G6" s="48" t="s">
        <v>215</v>
      </c>
      <c r="H6" s="48" t="s">
        <v>144</v>
      </c>
      <c r="I6" s="48" t="s">
        <v>59</v>
      </c>
      <c r="J6" s="48" t="s">
        <v>216</v>
      </c>
      <c r="K6" s="48" t="s">
        <v>58</v>
      </c>
      <c r="L6" s="48" t="s">
        <v>59</v>
      </c>
      <c r="M6" s="48" t="s">
        <v>60</v>
      </c>
    </row>
    <row r="7" spans="1:13" s="87" customFormat="1" ht="12.75">
      <c r="A7" s="86">
        <v>2013</v>
      </c>
      <c r="B7" s="22">
        <v>109</v>
      </c>
      <c r="C7" s="235" t="s">
        <v>214</v>
      </c>
      <c r="D7" s="235">
        <v>10</v>
      </c>
      <c r="E7" s="235">
        <v>27</v>
      </c>
      <c r="F7" s="235">
        <v>9</v>
      </c>
      <c r="G7" s="235">
        <v>13</v>
      </c>
      <c r="H7" s="235">
        <v>15</v>
      </c>
      <c r="I7" s="235">
        <v>1</v>
      </c>
      <c r="J7" s="235">
        <v>5</v>
      </c>
      <c r="K7" s="235">
        <v>1</v>
      </c>
      <c r="L7" s="235">
        <v>3</v>
      </c>
      <c r="M7" s="235">
        <v>25</v>
      </c>
    </row>
    <row r="8" spans="1:13" ht="12.75">
      <c r="A8" s="86">
        <v>2016</v>
      </c>
      <c r="B8" s="115">
        <v>102</v>
      </c>
      <c r="C8" s="115">
        <v>2</v>
      </c>
      <c r="D8" s="115">
        <v>8</v>
      </c>
      <c r="E8" s="115">
        <v>26</v>
      </c>
      <c r="F8" s="115">
        <v>7</v>
      </c>
      <c r="G8" s="115">
        <v>9</v>
      </c>
      <c r="H8" s="115">
        <v>13</v>
      </c>
      <c r="I8" s="115">
        <v>1</v>
      </c>
      <c r="J8" s="115">
        <v>5</v>
      </c>
      <c r="K8" s="115">
        <v>2</v>
      </c>
      <c r="L8" s="115">
        <v>4</v>
      </c>
      <c r="M8" s="115">
        <v>25</v>
      </c>
    </row>
    <row r="9" spans="2:13" ht="12.75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1:13" ht="12.75">
      <c r="A10" s="86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ht="12.75">
      <c r="A11" s="86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ht="12.75">
      <c r="A12" s="86"/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ht="12.75">
      <c r="A13" s="86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</sheetData>
  <sheetProtection/>
  <mergeCells count="5">
    <mergeCell ref="A1:M1"/>
    <mergeCell ref="L4:M4"/>
    <mergeCell ref="C5:D5"/>
    <mergeCell ref="E5:I5"/>
    <mergeCell ref="J5:M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2"/>
  </sheetPr>
  <dimension ref="A1:J2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70" customWidth="1"/>
    <col min="2" max="10" width="8.57421875" style="70" customWidth="1"/>
    <col min="11" max="16384" width="11.421875" style="70" customWidth="1"/>
  </cols>
  <sheetData>
    <row r="1" spans="1:10" ht="18" customHeight="1">
      <c r="A1" s="211" t="s">
        <v>344</v>
      </c>
      <c r="B1" s="211"/>
      <c r="C1" s="211"/>
      <c r="D1" s="211"/>
      <c r="E1" s="211"/>
      <c r="F1" s="211"/>
      <c r="G1" s="211"/>
      <c r="H1" s="211"/>
      <c r="I1" s="212"/>
      <c r="J1" s="212"/>
    </row>
    <row r="2" spans="1:10" ht="18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8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9:10" ht="12.75">
      <c r="I4" s="200" t="s">
        <v>345</v>
      </c>
      <c r="J4" s="200"/>
    </row>
    <row r="5" spans="2:10" ht="12.75">
      <c r="B5" s="213" t="s">
        <v>61</v>
      </c>
      <c r="C5" s="213"/>
      <c r="D5" s="213"/>
      <c r="E5" s="201" t="s">
        <v>62</v>
      </c>
      <c r="F5" s="201"/>
      <c r="G5" s="201"/>
      <c r="H5" s="201"/>
      <c r="I5" s="201"/>
      <c r="J5" s="201"/>
    </row>
    <row r="6" spans="1:10" ht="12.75">
      <c r="A6" s="106"/>
      <c r="B6" s="106"/>
      <c r="C6" s="106"/>
      <c r="D6" s="106"/>
      <c r="E6" s="201" t="s">
        <v>63</v>
      </c>
      <c r="F6" s="201"/>
      <c r="G6" s="201" t="s">
        <v>64</v>
      </c>
      <c r="H6" s="201"/>
      <c r="I6" s="201" t="s">
        <v>65</v>
      </c>
      <c r="J6" s="201"/>
    </row>
    <row r="7" spans="1:10" ht="12.75">
      <c r="A7" s="106" t="s">
        <v>303</v>
      </c>
      <c r="B7" s="70" t="s">
        <v>0</v>
      </c>
      <c r="C7" s="70" t="s">
        <v>66</v>
      </c>
      <c r="D7" s="70" t="s">
        <v>67</v>
      </c>
      <c r="E7" s="70" t="s">
        <v>66</v>
      </c>
      <c r="F7" s="70" t="s">
        <v>67</v>
      </c>
      <c r="G7" s="70" t="s">
        <v>66</v>
      </c>
      <c r="H7" s="70" t="s">
        <v>67</v>
      </c>
      <c r="I7" s="70" t="s">
        <v>66</v>
      </c>
      <c r="J7" s="70" t="s">
        <v>67</v>
      </c>
    </row>
    <row r="8" spans="1:10" ht="12.75">
      <c r="A8" s="70">
        <v>1995</v>
      </c>
      <c r="B8" s="70">
        <v>724</v>
      </c>
      <c r="C8" s="70">
        <v>479</v>
      </c>
      <c r="D8" s="70">
        <v>245</v>
      </c>
      <c r="E8" s="70">
        <v>214</v>
      </c>
      <c r="F8" s="70">
        <v>41</v>
      </c>
      <c r="G8" s="70">
        <v>49</v>
      </c>
      <c r="H8" s="70">
        <v>34</v>
      </c>
      <c r="I8" s="70">
        <v>216</v>
      </c>
      <c r="J8" s="70">
        <v>170</v>
      </c>
    </row>
    <row r="9" spans="1:10" ht="12.75">
      <c r="A9" s="70">
        <v>2000</v>
      </c>
      <c r="B9" s="70">
        <v>567</v>
      </c>
      <c r="C9" s="70">
        <v>423</v>
      </c>
      <c r="D9" s="70">
        <v>144</v>
      </c>
      <c r="E9" s="70">
        <v>223</v>
      </c>
      <c r="F9" s="70">
        <v>25</v>
      </c>
      <c r="G9" s="70">
        <v>48</v>
      </c>
      <c r="H9" s="70">
        <v>33</v>
      </c>
      <c r="I9" s="70">
        <v>152</v>
      </c>
      <c r="J9" s="70">
        <v>86</v>
      </c>
    </row>
    <row r="10" spans="1:10" ht="12.75">
      <c r="A10" s="70">
        <v>2005</v>
      </c>
      <c r="B10" s="52">
        <v>388</v>
      </c>
      <c r="C10" s="52">
        <v>281</v>
      </c>
      <c r="D10" s="52">
        <v>107</v>
      </c>
      <c r="E10" s="52">
        <v>161</v>
      </c>
      <c r="F10" s="52">
        <v>23</v>
      </c>
      <c r="G10" s="52">
        <v>35</v>
      </c>
      <c r="H10" s="52">
        <v>29</v>
      </c>
      <c r="I10" s="52">
        <v>85</v>
      </c>
      <c r="J10" s="52">
        <v>55</v>
      </c>
    </row>
    <row r="11" spans="1:10" ht="12.75">
      <c r="A11" s="70">
        <v>2007</v>
      </c>
      <c r="B11" s="70">
        <v>377</v>
      </c>
      <c r="C11" s="70">
        <v>275</v>
      </c>
      <c r="D11" s="70">
        <v>102</v>
      </c>
      <c r="E11" s="70">
        <v>149</v>
      </c>
      <c r="F11" s="70">
        <v>37</v>
      </c>
      <c r="G11" s="70">
        <v>60</v>
      </c>
      <c r="H11" s="70">
        <v>29</v>
      </c>
      <c r="I11" s="70">
        <v>66</v>
      </c>
      <c r="J11" s="70">
        <v>36</v>
      </c>
    </row>
    <row r="12" spans="1:10" ht="12.75">
      <c r="A12" s="70">
        <v>2009</v>
      </c>
      <c r="B12" s="70">
        <v>377</v>
      </c>
      <c r="C12" s="70">
        <v>275</v>
      </c>
      <c r="D12" s="70">
        <v>102</v>
      </c>
      <c r="E12" s="70">
        <v>158</v>
      </c>
      <c r="F12" s="70">
        <v>47</v>
      </c>
      <c r="G12" s="70">
        <v>43</v>
      </c>
      <c r="H12" s="70">
        <v>20</v>
      </c>
      <c r="I12" s="70">
        <v>74</v>
      </c>
      <c r="J12" s="70">
        <v>35</v>
      </c>
    </row>
    <row r="13" spans="1:10" ht="12.75">
      <c r="A13" s="70">
        <v>2010</v>
      </c>
      <c r="B13" s="70">
        <v>337</v>
      </c>
      <c r="C13" s="70">
        <v>247</v>
      </c>
      <c r="D13" s="70">
        <v>90</v>
      </c>
      <c r="E13" s="70">
        <v>162</v>
      </c>
      <c r="F13" s="70">
        <v>46</v>
      </c>
      <c r="G13" s="70">
        <v>29</v>
      </c>
      <c r="H13" s="70">
        <v>22</v>
      </c>
      <c r="I13" s="70">
        <v>56</v>
      </c>
      <c r="J13" s="70">
        <v>22</v>
      </c>
    </row>
    <row r="14" spans="1:10" ht="12.75">
      <c r="A14" s="70">
        <v>2013</v>
      </c>
      <c r="B14" s="70">
        <v>340</v>
      </c>
      <c r="C14" s="70">
        <v>247</v>
      </c>
      <c r="D14" s="70">
        <v>93</v>
      </c>
      <c r="E14" s="70">
        <v>157</v>
      </c>
      <c r="F14" s="70">
        <v>34</v>
      </c>
      <c r="G14" s="70">
        <v>27</v>
      </c>
      <c r="H14" s="70">
        <v>24</v>
      </c>
      <c r="I14" s="70">
        <v>63</v>
      </c>
      <c r="J14" s="70">
        <v>35</v>
      </c>
    </row>
    <row r="15" spans="1:10" ht="12.75">
      <c r="A15" s="70">
        <v>2016</v>
      </c>
      <c r="B15" s="70">
        <v>319</v>
      </c>
      <c r="C15" s="70">
        <v>233</v>
      </c>
      <c r="D15" s="70">
        <v>86</v>
      </c>
      <c r="E15" s="70">
        <v>157</v>
      </c>
      <c r="F15" s="70">
        <v>27</v>
      </c>
      <c r="G15" s="70">
        <v>26</v>
      </c>
      <c r="H15" s="70">
        <v>24</v>
      </c>
      <c r="I15" s="70">
        <v>50</v>
      </c>
      <c r="J15" s="70">
        <v>35</v>
      </c>
    </row>
    <row r="17" spans="1:10" ht="12.75">
      <c r="A17" s="201" t="s">
        <v>174</v>
      </c>
      <c r="B17" s="201"/>
      <c r="C17" s="201"/>
      <c r="D17" s="201"/>
      <c r="E17" s="201"/>
      <c r="F17" s="201"/>
      <c r="G17" s="201"/>
      <c r="H17" s="201"/>
      <c r="I17" s="201"/>
      <c r="J17" s="201"/>
    </row>
    <row r="18" spans="1:10" ht="12.75">
      <c r="A18" s="201" t="s">
        <v>306</v>
      </c>
      <c r="B18" s="201"/>
      <c r="C18" s="201"/>
      <c r="D18" s="201"/>
      <c r="E18" s="201"/>
      <c r="F18" s="201"/>
      <c r="G18" s="201"/>
      <c r="H18" s="201"/>
      <c r="I18" s="201"/>
      <c r="J18" s="201"/>
    </row>
    <row r="19" spans="1:10" ht="12.75">
      <c r="A19" s="201" t="s">
        <v>307</v>
      </c>
      <c r="B19" s="201"/>
      <c r="C19" s="201"/>
      <c r="D19" s="201"/>
      <c r="E19" s="201"/>
      <c r="F19" s="201"/>
      <c r="G19" s="201"/>
      <c r="H19" s="201"/>
      <c r="I19" s="201"/>
      <c r="J19" s="201"/>
    </row>
    <row r="20" spans="1:10" ht="25.5" customHeight="1">
      <c r="A20" s="205" t="s">
        <v>308</v>
      </c>
      <c r="B20" s="205"/>
      <c r="C20" s="205"/>
      <c r="D20" s="205"/>
      <c r="E20" s="205"/>
      <c r="F20" s="205"/>
      <c r="G20" s="205"/>
      <c r="H20" s="205"/>
      <c r="I20" s="205"/>
      <c r="J20" s="205"/>
    </row>
    <row r="21" spans="1:10" ht="12.75">
      <c r="A21" s="201" t="s">
        <v>309</v>
      </c>
      <c r="B21" s="201"/>
      <c r="C21" s="201"/>
      <c r="D21" s="201"/>
      <c r="E21" s="201"/>
      <c r="F21" s="201"/>
      <c r="G21" s="201"/>
      <c r="H21" s="201"/>
      <c r="I21" s="201"/>
      <c r="J21" s="201"/>
    </row>
    <row r="22" spans="1:10" ht="12.75">
      <c r="A22" s="201" t="s">
        <v>310</v>
      </c>
      <c r="B22" s="201"/>
      <c r="C22" s="201"/>
      <c r="D22" s="201"/>
      <c r="E22" s="201"/>
      <c r="F22" s="201"/>
      <c r="G22" s="201"/>
      <c r="H22" s="201"/>
      <c r="I22" s="201"/>
      <c r="J22" s="201"/>
    </row>
  </sheetData>
  <sheetProtection/>
  <mergeCells count="13">
    <mergeCell ref="A17:J17"/>
    <mergeCell ref="A18:J18"/>
    <mergeCell ref="A19:J19"/>
    <mergeCell ref="A20:J20"/>
    <mergeCell ref="A21:J21"/>
    <mergeCell ref="A22:J22"/>
    <mergeCell ref="A1:J1"/>
    <mergeCell ref="I4:J4"/>
    <mergeCell ref="B5:D5"/>
    <mergeCell ref="E5:J5"/>
    <mergeCell ref="E6:F6"/>
    <mergeCell ref="G6:H6"/>
    <mergeCell ref="I6:J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2"/>
  </sheetPr>
  <dimension ref="A1:J2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70" customWidth="1"/>
    <col min="2" max="10" width="8.421875" style="70" customWidth="1"/>
    <col min="11" max="16384" width="11.421875" style="70" customWidth="1"/>
  </cols>
  <sheetData>
    <row r="1" spans="1:10" ht="18" customHeight="1">
      <c r="A1" s="188" t="s">
        <v>346</v>
      </c>
      <c r="B1" s="188"/>
      <c r="C1" s="188"/>
      <c r="D1" s="188"/>
      <c r="E1" s="188"/>
      <c r="F1" s="188"/>
      <c r="G1" s="188"/>
      <c r="H1" s="188"/>
      <c r="I1" s="191"/>
      <c r="J1" s="191"/>
    </row>
    <row r="2" spans="1:10" ht="18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8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9:10" ht="12.75">
      <c r="I4" s="200" t="s">
        <v>347</v>
      </c>
      <c r="J4" s="200"/>
    </row>
    <row r="5" spans="2:10" ht="12.75">
      <c r="B5" s="201" t="s">
        <v>61</v>
      </c>
      <c r="C5" s="201"/>
      <c r="D5" s="201"/>
      <c r="E5" s="201" t="s">
        <v>68</v>
      </c>
      <c r="F5" s="201"/>
      <c r="G5" s="201"/>
      <c r="H5" s="201" t="s">
        <v>69</v>
      </c>
      <c r="I5" s="201"/>
      <c r="J5" s="201"/>
    </row>
    <row r="6" spans="1:10" ht="12.75">
      <c r="A6" s="106" t="s">
        <v>303</v>
      </c>
      <c r="B6" s="70" t="s">
        <v>0</v>
      </c>
      <c r="C6" s="70" t="s">
        <v>66</v>
      </c>
      <c r="D6" s="70" t="s">
        <v>67</v>
      </c>
      <c r="E6" s="70" t="s">
        <v>0</v>
      </c>
      <c r="F6" s="70" t="s">
        <v>348</v>
      </c>
      <c r="G6" s="70" t="s">
        <v>67</v>
      </c>
      <c r="H6" s="70" t="s">
        <v>0</v>
      </c>
      <c r="I6" s="70" t="s">
        <v>348</v>
      </c>
      <c r="J6" s="70" t="s">
        <v>67</v>
      </c>
    </row>
    <row r="7" spans="1:10" ht="12.75">
      <c r="A7" s="70">
        <v>1929</v>
      </c>
      <c r="B7" s="70">
        <v>4031</v>
      </c>
      <c r="C7" s="70">
        <v>2119</v>
      </c>
      <c r="D7" s="70">
        <v>1912</v>
      </c>
      <c r="E7" s="70">
        <v>3741</v>
      </c>
      <c r="F7" s="70">
        <v>1885</v>
      </c>
      <c r="G7" s="70">
        <v>1856</v>
      </c>
      <c r="H7" s="70">
        <v>290</v>
      </c>
      <c r="I7" s="70">
        <v>234</v>
      </c>
      <c r="J7" s="70">
        <v>56</v>
      </c>
    </row>
    <row r="8" spans="1:10" ht="12.75">
      <c r="A8" s="70">
        <v>1955</v>
      </c>
      <c r="B8" s="70">
        <v>3857</v>
      </c>
      <c r="C8" s="70">
        <v>2047</v>
      </c>
      <c r="D8" s="70">
        <v>1810</v>
      </c>
      <c r="E8" s="70">
        <v>3535</v>
      </c>
      <c r="F8" s="70">
        <v>1859</v>
      </c>
      <c r="G8" s="70">
        <v>1676</v>
      </c>
      <c r="H8" s="70">
        <v>322</v>
      </c>
      <c r="I8" s="70">
        <v>188</v>
      </c>
      <c r="J8" s="70">
        <v>134</v>
      </c>
    </row>
    <row r="9" spans="1:10" ht="12.75">
      <c r="A9" s="70">
        <v>1965</v>
      </c>
      <c r="B9" s="70">
        <v>2123</v>
      </c>
      <c r="C9" s="70">
        <v>1235</v>
      </c>
      <c r="D9" s="70">
        <v>888</v>
      </c>
      <c r="E9" s="70">
        <v>2020</v>
      </c>
      <c r="F9" s="70">
        <v>1151</v>
      </c>
      <c r="G9" s="70">
        <v>869</v>
      </c>
      <c r="H9" s="70">
        <v>103</v>
      </c>
      <c r="I9" s="70">
        <v>84</v>
      </c>
      <c r="J9" s="70">
        <v>19</v>
      </c>
    </row>
    <row r="10" spans="1:10" ht="12.75">
      <c r="A10" s="70">
        <v>1969</v>
      </c>
      <c r="B10" s="70">
        <v>1791</v>
      </c>
      <c r="C10" s="70">
        <v>1018</v>
      </c>
      <c r="D10" s="70">
        <v>773</v>
      </c>
      <c r="E10" s="70">
        <v>1722</v>
      </c>
      <c r="F10" s="70">
        <v>982</v>
      </c>
      <c r="G10" s="70">
        <v>740</v>
      </c>
      <c r="H10" s="70">
        <v>69</v>
      </c>
      <c r="I10" s="70">
        <v>36</v>
      </c>
      <c r="J10" s="70">
        <v>33</v>
      </c>
    </row>
    <row r="11" spans="1:10" ht="12.75">
      <c r="A11" s="70">
        <v>1975</v>
      </c>
      <c r="B11" s="70">
        <v>1439</v>
      </c>
      <c r="C11" s="70">
        <v>846</v>
      </c>
      <c r="D11" s="70">
        <v>593</v>
      </c>
      <c r="E11" s="70">
        <v>1361</v>
      </c>
      <c r="F11" s="70">
        <v>789</v>
      </c>
      <c r="G11" s="70">
        <v>572</v>
      </c>
      <c r="H11" s="70">
        <v>78</v>
      </c>
      <c r="I11" s="70">
        <v>57</v>
      </c>
      <c r="J11" s="70">
        <v>21</v>
      </c>
    </row>
    <row r="12" spans="1:10" ht="12.75">
      <c r="A12" s="70">
        <v>1980</v>
      </c>
      <c r="B12" s="70">
        <v>1080</v>
      </c>
      <c r="C12" s="70">
        <v>695</v>
      </c>
      <c r="D12" s="70">
        <v>385</v>
      </c>
      <c r="E12" s="70">
        <v>1011</v>
      </c>
      <c r="F12" s="70">
        <v>631</v>
      </c>
      <c r="G12" s="70">
        <v>380</v>
      </c>
      <c r="H12" s="70">
        <v>69</v>
      </c>
      <c r="I12" s="70">
        <v>64</v>
      </c>
      <c r="J12" s="70">
        <v>5</v>
      </c>
    </row>
    <row r="13" spans="1:10" ht="12.75">
      <c r="A13" s="70">
        <v>1985</v>
      </c>
      <c r="B13" s="70">
        <v>1000</v>
      </c>
      <c r="C13" s="70">
        <v>663</v>
      </c>
      <c r="D13" s="70">
        <v>337</v>
      </c>
      <c r="E13" s="70">
        <v>913</v>
      </c>
      <c r="F13" s="70">
        <v>593</v>
      </c>
      <c r="G13" s="70">
        <v>320</v>
      </c>
      <c r="H13" s="70">
        <v>87</v>
      </c>
      <c r="I13" s="70">
        <v>70</v>
      </c>
      <c r="J13" s="70">
        <v>17</v>
      </c>
    </row>
    <row r="14" spans="1:10" ht="12.75">
      <c r="A14" s="70">
        <v>1990</v>
      </c>
      <c r="B14" s="70">
        <v>848</v>
      </c>
      <c r="C14" s="70">
        <v>604</v>
      </c>
      <c r="D14" s="70">
        <v>244</v>
      </c>
      <c r="E14" s="70">
        <v>772</v>
      </c>
      <c r="F14" s="70">
        <v>537</v>
      </c>
      <c r="G14" s="70">
        <v>235</v>
      </c>
      <c r="H14" s="70">
        <v>76</v>
      </c>
      <c r="I14" s="70">
        <v>67</v>
      </c>
      <c r="J14" s="70">
        <v>9</v>
      </c>
    </row>
    <row r="15" spans="1:10" ht="12.75">
      <c r="A15" s="70">
        <v>1995</v>
      </c>
      <c r="B15" s="70">
        <v>724</v>
      </c>
      <c r="C15" s="70">
        <v>479</v>
      </c>
      <c r="D15" s="70">
        <v>245</v>
      </c>
      <c r="E15" s="70">
        <v>566</v>
      </c>
      <c r="F15" s="70">
        <v>369</v>
      </c>
      <c r="G15" s="70">
        <v>197</v>
      </c>
      <c r="H15" s="70">
        <v>158</v>
      </c>
      <c r="I15" s="70">
        <v>110</v>
      </c>
      <c r="J15" s="70">
        <v>48</v>
      </c>
    </row>
    <row r="16" spans="1:10" ht="12.75">
      <c r="A16" s="70">
        <v>2000</v>
      </c>
      <c r="B16" s="70">
        <v>567</v>
      </c>
      <c r="C16" s="70">
        <v>423</v>
      </c>
      <c r="D16" s="70">
        <v>144</v>
      </c>
      <c r="E16" s="70">
        <v>421</v>
      </c>
      <c r="F16" s="70">
        <v>297</v>
      </c>
      <c r="G16" s="70">
        <v>124</v>
      </c>
      <c r="H16" s="70">
        <v>146</v>
      </c>
      <c r="I16" s="70">
        <v>126</v>
      </c>
      <c r="J16" s="70">
        <v>20</v>
      </c>
    </row>
    <row r="17" spans="1:10" ht="12.75">
      <c r="A17" s="70">
        <v>2005</v>
      </c>
      <c r="B17" s="52">
        <v>388</v>
      </c>
      <c r="C17" s="52">
        <v>281</v>
      </c>
      <c r="D17" s="52">
        <v>107</v>
      </c>
      <c r="E17" s="52">
        <v>288</v>
      </c>
      <c r="F17" s="52">
        <v>197</v>
      </c>
      <c r="G17" s="52">
        <v>91</v>
      </c>
      <c r="H17" s="52">
        <v>100</v>
      </c>
      <c r="I17" s="52">
        <v>84</v>
      </c>
      <c r="J17" s="52">
        <v>16</v>
      </c>
    </row>
    <row r="18" spans="1:10" ht="12.75">
      <c r="A18" s="70">
        <v>2007</v>
      </c>
      <c r="B18" s="70">
        <v>377</v>
      </c>
      <c r="C18" s="70">
        <v>275</v>
      </c>
      <c r="D18" s="70">
        <v>102</v>
      </c>
      <c r="E18" s="70">
        <v>273</v>
      </c>
      <c r="F18" s="70">
        <v>192</v>
      </c>
      <c r="G18" s="70">
        <v>81</v>
      </c>
      <c r="H18" s="70">
        <v>104</v>
      </c>
      <c r="I18" s="70">
        <v>83</v>
      </c>
      <c r="J18" s="70">
        <v>21</v>
      </c>
    </row>
    <row r="19" spans="1:10" ht="12.75">
      <c r="A19" s="70">
        <v>2009</v>
      </c>
      <c r="B19" s="70">
        <v>377</v>
      </c>
      <c r="C19" s="70">
        <v>275</v>
      </c>
      <c r="D19" s="70">
        <v>102</v>
      </c>
      <c r="E19" s="70">
        <v>260</v>
      </c>
      <c r="F19" s="70">
        <v>189</v>
      </c>
      <c r="G19" s="70">
        <v>71</v>
      </c>
      <c r="H19" s="70">
        <v>117</v>
      </c>
      <c r="I19" s="70">
        <v>86</v>
      </c>
      <c r="J19" s="70">
        <v>31</v>
      </c>
    </row>
    <row r="20" spans="1:10" ht="12.75">
      <c r="A20" s="70">
        <v>2010</v>
      </c>
      <c r="B20" s="70">
        <v>337</v>
      </c>
      <c r="C20" s="70">
        <v>247</v>
      </c>
      <c r="D20" s="70">
        <v>90</v>
      </c>
      <c r="E20" s="70">
        <v>240</v>
      </c>
      <c r="F20" s="70">
        <v>173</v>
      </c>
      <c r="G20" s="70">
        <v>67</v>
      </c>
      <c r="H20" s="70">
        <v>97</v>
      </c>
      <c r="I20" s="70">
        <v>74</v>
      </c>
      <c r="J20" s="70">
        <v>23</v>
      </c>
    </row>
    <row r="21" spans="1:10" ht="12.75">
      <c r="A21" s="70">
        <v>2013</v>
      </c>
      <c r="B21" s="70">
        <v>340</v>
      </c>
      <c r="C21" s="70">
        <v>247</v>
      </c>
      <c r="D21" s="70">
        <v>93</v>
      </c>
      <c r="E21" s="70">
        <v>242</v>
      </c>
      <c r="F21" s="70">
        <v>171</v>
      </c>
      <c r="G21" s="70">
        <v>71</v>
      </c>
      <c r="H21" s="70">
        <v>98</v>
      </c>
      <c r="I21" s="70">
        <v>76</v>
      </c>
      <c r="J21" s="70">
        <v>22</v>
      </c>
    </row>
    <row r="22" spans="1:10" ht="12.75">
      <c r="A22" s="70">
        <v>2016</v>
      </c>
      <c r="B22" s="70">
        <v>319</v>
      </c>
      <c r="C22" s="70">
        <v>233</v>
      </c>
      <c r="D22" s="70">
        <v>86</v>
      </c>
      <c r="E22" s="70">
        <v>218</v>
      </c>
      <c r="F22" s="70">
        <v>159</v>
      </c>
      <c r="G22" s="70">
        <v>59</v>
      </c>
      <c r="H22" s="70">
        <v>101</v>
      </c>
      <c r="I22" s="70">
        <v>74</v>
      </c>
      <c r="J22" s="70">
        <v>27</v>
      </c>
    </row>
    <row r="24" spans="1:10" ht="12.75">
      <c r="A24" s="201" t="s">
        <v>174</v>
      </c>
      <c r="B24" s="201"/>
      <c r="C24" s="201"/>
      <c r="D24" s="201"/>
      <c r="E24" s="201"/>
      <c r="F24" s="201"/>
      <c r="G24" s="201"/>
      <c r="H24" s="201"/>
      <c r="I24" s="201"/>
      <c r="J24" s="201"/>
    </row>
    <row r="25" spans="1:10" ht="12.75">
      <c r="A25" s="201" t="s">
        <v>306</v>
      </c>
      <c r="B25" s="201"/>
      <c r="C25" s="201"/>
      <c r="D25" s="201"/>
      <c r="E25" s="201"/>
      <c r="F25" s="201"/>
      <c r="G25" s="201"/>
      <c r="H25" s="201"/>
      <c r="I25" s="201"/>
      <c r="J25" s="201"/>
    </row>
    <row r="26" spans="1:10" ht="12.75">
      <c r="A26" s="201" t="s">
        <v>307</v>
      </c>
      <c r="B26" s="201"/>
      <c r="C26" s="201"/>
      <c r="D26" s="201"/>
      <c r="E26" s="201"/>
      <c r="F26" s="201"/>
      <c r="G26" s="201"/>
      <c r="H26" s="201"/>
      <c r="I26" s="201"/>
      <c r="J26" s="201"/>
    </row>
    <row r="27" spans="1:10" ht="25.5" customHeight="1">
      <c r="A27" s="205" t="s">
        <v>308</v>
      </c>
      <c r="B27" s="205"/>
      <c r="C27" s="205"/>
      <c r="D27" s="205"/>
      <c r="E27" s="205"/>
      <c r="F27" s="205"/>
      <c r="G27" s="205"/>
      <c r="H27" s="205"/>
      <c r="I27" s="205"/>
      <c r="J27" s="205"/>
    </row>
    <row r="28" spans="1:10" ht="12.75">
      <c r="A28" s="201" t="s">
        <v>309</v>
      </c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ht="12.75">
      <c r="A29" s="201" t="s">
        <v>310</v>
      </c>
      <c r="B29" s="201"/>
      <c r="C29" s="201"/>
      <c r="D29" s="201"/>
      <c r="E29" s="201"/>
      <c r="F29" s="201"/>
      <c r="G29" s="201"/>
      <c r="H29" s="201"/>
      <c r="I29" s="201"/>
      <c r="J29" s="201"/>
    </row>
  </sheetData>
  <sheetProtection/>
  <mergeCells count="11">
    <mergeCell ref="A24:J24"/>
    <mergeCell ref="A25:J25"/>
    <mergeCell ref="A26:J26"/>
    <mergeCell ref="A27:J27"/>
    <mergeCell ref="A28:J28"/>
    <mergeCell ref="A29:J29"/>
    <mergeCell ref="A1:J1"/>
    <mergeCell ref="I4:J4"/>
    <mergeCell ref="B5:D5"/>
    <mergeCell ref="E5:G5"/>
    <mergeCell ref="H5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2"/>
  </sheetPr>
  <dimension ref="A1:J2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70" customWidth="1"/>
    <col min="2" max="10" width="7.7109375" style="70" customWidth="1"/>
    <col min="11" max="16384" width="11.421875" style="70" customWidth="1"/>
  </cols>
  <sheetData>
    <row r="1" spans="1:10" ht="18" customHeight="1">
      <c r="A1" s="188" t="s">
        <v>349</v>
      </c>
      <c r="B1" s="188"/>
      <c r="C1" s="188"/>
      <c r="D1" s="188"/>
      <c r="E1" s="188"/>
      <c r="F1" s="188"/>
      <c r="G1" s="188"/>
      <c r="H1" s="188"/>
      <c r="I1" s="191"/>
      <c r="J1" s="191"/>
    </row>
    <row r="2" spans="1:10" ht="18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8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9:10" ht="12.75">
      <c r="I4" s="200" t="s">
        <v>350</v>
      </c>
      <c r="J4" s="200"/>
    </row>
    <row r="5" spans="2:10" ht="12.75">
      <c r="B5" s="213" t="s">
        <v>32</v>
      </c>
      <c r="C5" s="213"/>
      <c r="D5" s="213"/>
      <c r="E5" s="214" t="s">
        <v>228</v>
      </c>
      <c r="F5" s="214"/>
      <c r="G5" s="214"/>
      <c r="H5" s="214"/>
      <c r="I5" s="214"/>
      <c r="J5" s="214"/>
    </row>
    <row r="6" spans="1:10" ht="12.75">
      <c r="A6" s="106"/>
      <c r="B6" s="106"/>
      <c r="C6" s="106"/>
      <c r="D6" s="106"/>
      <c r="E6" s="201" t="s">
        <v>63</v>
      </c>
      <c r="F6" s="201"/>
      <c r="G6" s="201" t="s">
        <v>64</v>
      </c>
      <c r="H6" s="201"/>
      <c r="I6" s="201" t="s">
        <v>65</v>
      </c>
      <c r="J6" s="201"/>
    </row>
    <row r="7" spans="1:10" ht="12.75">
      <c r="A7" s="106" t="s">
        <v>303</v>
      </c>
      <c r="B7" s="70" t="s">
        <v>0</v>
      </c>
      <c r="C7" s="70" t="s">
        <v>66</v>
      </c>
      <c r="D7" s="70" t="s">
        <v>67</v>
      </c>
      <c r="E7" s="70" t="s">
        <v>66</v>
      </c>
      <c r="F7" s="70" t="s">
        <v>67</v>
      </c>
      <c r="G7" s="70" t="s">
        <v>66</v>
      </c>
      <c r="H7" s="70" t="s">
        <v>67</v>
      </c>
      <c r="I7" s="70" t="s">
        <v>66</v>
      </c>
      <c r="J7" s="70" t="s">
        <v>67</v>
      </c>
    </row>
    <row r="8" spans="1:10" ht="12.75">
      <c r="A8" s="70">
        <v>1965</v>
      </c>
      <c r="B8" s="70">
        <v>898</v>
      </c>
      <c r="C8" s="70">
        <v>837</v>
      </c>
      <c r="D8" s="70">
        <v>66</v>
      </c>
      <c r="E8" s="86" t="s">
        <v>321</v>
      </c>
      <c r="F8" s="86" t="s">
        <v>321</v>
      </c>
      <c r="G8" s="86" t="s">
        <v>321</v>
      </c>
      <c r="H8" s="86" t="s">
        <v>321</v>
      </c>
      <c r="I8" s="86" t="s">
        <v>321</v>
      </c>
      <c r="J8" s="86" t="s">
        <v>321</v>
      </c>
    </row>
    <row r="9" spans="1:10" ht="12.75">
      <c r="A9" s="70">
        <v>1969</v>
      </c>
      <c r="B9" s="70">
        <v>783</v>
      </c>
      <c r="C9" s="70">
        <v>719</v>
      </c>
      <c r="D9" s="70">
        <v>64</v>
      </c>
      <c r="E9" s="86" t="s">
        <v>321</v>
      </c>
      <c r="F9" s="86" t="s">
        <v>321</v>
      </c>
      <c r="G9" s="86" t="s">
        <v>321</v>
      </c>
      <c r="H9" s="86" t="s">
        <v>321</v>
      </c>
      <c r="I9" s="86" t="s">
        <v>321</v>
      </c>
      <c r="J9" s="86" t="s">
        <v>321</v>
      </c>
    </row>
    <row r="10" spans="1:10" ht="12.75">
      <c r="A10" s="70">
        <v>1975</v>
      </c>
      <c r="B10" s="70">
        <v>582</v>
      </c>
      <c r="C10" s="70">
        <v>548</v>
      </c>
      <c r="D10" s="70">
        <v>37</v>
      </c>
      <c r="E10" s="86" t="s">
        <v>321</v>
      </c>
      <c r="F10" s="86" t="s">
        <v>321</v>
      </c>
      <c r="G10" s="86" t="s">
        <v>321</v>
      </c>
      <c r="H10" s="86" t="s">
        <v>321</v>
      </c>
      <c r="I10" s="86" t="s">
        <v>321</v>
      </c>
      <c r="J10" s="86" t="s">
        <v>321</v>
      </c>
    </row>
    <row r="11" spans="1:10" ht="12.75">
      <c r="A11" s="70">
        <v>1980</v>
      </c>
      <c r="B11" s="70">
        <v>494</v>
      </c>
      <c r="C11" s="70">
        <v>476</v>
      </c>
      <c r="D11" s="70">
        <v>22</v>
      </c>
      <c r="E11" s="86" t="s">
        <v>321</v>
      </c>
      <c r="F11" s="86" t="s">
        <v>321</v>
      </c>
      <c r="G11" s="86" t="s">
        <v>321</v>
      </c>
      <c r="H11" s="86" t="s">
        <v>321</v>
      </c>
      <c r="I11" s="86" t="s">
        <v>321</v>
      </c>
      <c r="J11" s="86" t="s">
        <v>321</v>
      </c>
    </row>
    <row r="12" spans="1:10" ht="12.75">
      <c r="A12" s="70">
        <v>1985</v>
      </c>
      <c r="B12" s="70">
        <v>448</v>
      </c>
      <c r="C12" s="70">
        <v>426</v>
      </c>
      <c r="D12" s="70">
        <v>26</v>
      </c>
      <c r="E12" s="86" t="s">
        <v>321</v>
      </c>
      <c r="F12" s="86" t="s">
        <v>321</v>
      </c>
      <c r="G12" s="86" t="s">
        <v>321</v>
      </c>
      <c r="H12" s="86" t="s">
        <v>321</v>
      </c>
      <c r="I12" s="86" t="s">
        <v>321</v>
      </c>
      <c r="J12" s="86" t="s">
        <v>321</v>
      </c>
    </row>
    <row r="13" spans="1:10" ht="12.75">
      <c r="A13" s="70">
        <v>1990</v>
      </c>
      <c r="B13" s="70">
        <v>417</v>
      </c>
      <c r="C13" s="70">
        <v>396</v>
      </c>
      <c r="D13" s="70">
        <v>25</v>
      </c>
      <c r="E13" s="86" t="s">
        <v>321</v>
      </c>
      <c r="F13" s="86" t="s">
        <v>321</v>
      </c>
      <c r="G13" s="86" t="s">
        <v>321</v>
      </c>
      <c r="H13" s="86" t="s">
        <v>321</v>
      </c>
      <c r="I13" s="86" t="s">
        <v>321</v>
      </c>
      <c r="J13" s="86" t="s">
        <v>321</v>
      </c>
    </row>
    <row r="14" spans="1:10" ht="12.75">
      <c r="A14" s="70">
        <v>1995</v>
      </c>
      <c r="B14" s="70">
        <v>239</v>
      </c>
      <c r="C14" s="70">
        <v>229</v>
      </c>
      <c r="D14" s="70">
        <v>10</v>
      </c>
      <c r="E14" s="86">
        <v>140</v>
      </c>
      <c r="F14" s="86">
        <v>5</v>
      </c>
      <c r="G14" s="86">
        <v>22</v>
      </c>
      <c r="H14" s="86">
        <v>1</v>
      </c>
      <c r="I14" s="86">
        <v>67</v>
      </c>
      <c r="J14" s="86">
        <v>4</v>
      </c>
    </row>
    <row r="15" spans="1:10" ht="12.75">
      <c r="A15" s="70">
        <v>2000</v>
      </c>
      <c r="B15" s="70">
        <v>203</v>
      </c>
      <c r="C15" s="70">
        <v>195</v>
      </c>
      <c r="D15" s="70">
        <v>8</v>
      </c>
      <c r="E15" s="86" t="s">
        <v>321</v>
      </c>
      <c r="F15" s="86" t="s">
        <v>321</v>
      </c>
      <c r="G15" s="86" t="s">
        <v>321</v>
      </c>
      <c r="H15" s="86" t="s">
        <v>321</v>
      </c>
      <c r="I15" s="86" t="s">
        <v>321</v>
      </c>
      <c r="J15" s="86" t="s">
        <v>321</v>
      </c>
    </row>
    <row r="16" spans="1:10" ht="12.75">
      <c r="A16" s="70">
        <v>2005</v>
      </c>
      <c r="B16" s="52">
        <v>128</v>
      </c>
      <c r="C16" s="52">
        <v>114</v>
      </c>
      <c r="D16" s="52">
        <v>14</v>
      </c>
      <c r="E16" s="52">
        <v>88</v>
      </c>
      <c r="F16" s="52">
        <v>8</v>
      </c>
      <c r="G16" s="52">
        <v>14</v>
      </c>
      <c r="H16" s="52">
        <v>1</v>
      </c>
      <c r="I16" s="52">
        <v>12</v>
      </c>
      <c r="J16" s="52">
        <v>5</v>
      </c>
    </row>
    <row r="17" spans="1:10" ht="12.75">
      <c r="A17" s="70">
        <v>2007</v>
      </c>
      <c r="B17" s="70">
        <v>127</v>
      </c>
      <c r="C17" s="70">
        <v>115</v>
      </c>
      <c r="D17" s="70">
        <v>12</v>
      </c>
      <c r="E17" s="70">
        <v>81</v>
      </c>
      <c r="F17" s="70">
        <v>4</v>
      </c>
      <c r="G17" s="70">
        <v>29</v>
      </c>
      <c r="H17" s="70">
        <v>7</v>
      </c>
      <c r="I17" s="70">
        <v>5</v>
      </c>
      <c r="J17" s="70">
        <v>1</v>
      </c>
    </row>
    <row r="18" spans="1:10" ht="12.75">
      <c r="A18" s="70">
        <v>2009</v>
      </c>
      <c r="B18" s="70">
        <v>123</v>
      </c>
      <c r="C18" s="70">
        <v>109</v>
      </c>
      <c r="D18" s="70">
        <v>14</v>
      </c>
      <c r="E18" s="86">
        <v>90</v>
      </c>
      <c r="F18" s="86">
        <v>7</v>
      </c>
      <c r="G18" s="86">
        <v>12</v>
      </c>
      <c r="H18" s="86">
        <v>5</v>
      </c>
      <c r="I18" s="86">
        <v>7</v>
      </c>
      <c r="J18" s="86">
        <v>2</v>
      </c>
    </row>
    <row r="19" spans="1:10" ht="12.75">
      <c r="A19" s="70">
        <v>2010</v>
      </c>
      <c r="B19" s="70">
        <v>118</v>
      </c>
      <c r="C19" s="70">
        <v>104</v>
      </c>
      <c r="D19" s="70">
        <v>14</v>
      </c>
      <c r="E19" s="86">
        <v>85</v>
      </c>
      <c r="F19" s="86">
        <v>9</v>
      </c>
      <c r="G19" s="86">
        <v>12</v>
      </c>
      <c r="H19" s="86">
        <v>3</v>
      </c>
      <c r="I19" s="86">
        <v>7</v>
      </c>
      <c r="J19" s="86">
        <v>2</v>
      </c>
    </row>
    <row r="20" spans="1:10" ht="12.75">
      <c r="A20" s="70">
        <v>2013</v>
      </c>
      <c r="B20" s="70">
        <v>109</v>
      </c>
      <c r="C20" s="70">
        <v>99</v>
      </c>
      <c r="D20" s="70">
        <v>10</v>
      </c>
      <c r="E20" s="86">
        <v>80</v>
      </c>
      <c r="F20" s="86">
        <v>5</v>
      </c>
      <c r="G20" s="86">
        <v>13</v>
      </c>
      <c r="H20" s="86">
        <v>2</v>
      </c>
      <c r="I20" s="86">
        <v>6</v>
      </c>
      <c r="J20" s="86">
        <v>3</v>
      </c>
    </row>
    <row r="21" spans="1:10" ht="12.75">
      <c r="A21" s="70">
        <v>2016</v>
      </c>
      <c r="B21" s="70">
        <v>102</v>
      </c>
      <c r="C21" s="70">
        <v>94</v>
      </c>
      <c r="D21" s="70">
        <v>8</v>
      </c>
      <c r="E21" s="86">
        <v>82</v>
      </c>
      <c r="F21" s="86">
        <v>5</v>
      </c>
      <c r="G21" s="86">
        <v>10</v>
      </c>
      <c r="H21" s="86">
        <v>1</v>
      </c>
      <c r="I21" s="86">
        <v>2</v>
      </c>
      <c r="J21" s="86">
        <v>2</v>
      </c>
    </row>
    <row r="23" spans="1:10" ht="12.75">
      <c r="A23" s="201" t="s">
        <v>174</v>
      </c>
      <c r="B23" s="201"/>
      <c r="C23" s="201"/>
      <c r="D23" s="201"/>
      <c r="E23" s="201"/>
      <c r="F23" s="201"/>
      <c r="G23" s="201"/>
      <c r="H23" s="201"/>
      <c r="I23" s="201"/>
      <c r="J23" s="201"/>
    </row>
    <row r="24" spans="1:10" ht="12.75">
      <c r="A24" s="201" t="s">
        <v>306</v>
      </c>
      <c r="B24" s="201"/>
      <c r="C24" s="201"/>
      <c r="D24" s="201"/>
      <c r="E24" s="201"/>
      <c r="F24" s="201"/>
      <c r="G24" s="201"/>
      <c r="H24" s="201"/>
      <c r="I24" s="201"/>
      <c r="J24" s="201"/>
    </row>
    <row r="25" spans="1:10" ht="12.75">
      <c r="A25" s="201" t="s">
        <v>307</v>
      </c>
      <c r="B25" s="201"/>
      <c r="C25" s="201"/>
      <c r="D25" s="201"/>
      <c r="E25" s="201"/>
      <c r="F25" s="201"/>
      <c r="G25" s="201"/>
      <c r="H25" s="201"/>
      <c r="I25" s="201"/>
      <c r="J25" s="201"/>
    </row>
    <row r="26" spans="1:10" ht="25.5" customHeight="1">
      <c r="A26" s="205" t="s">
        <v>308</v>
      </c>
      <c r="B26" s="205"/>
      <c r="C26" s="205"/>
      <c r="D26" s="205"/>
      <c r="E26" s="205"/>
      <c r="F26" s="205"/>
      <c r="G26" s="205"/>
      <c r="H26" s="205"/>
      <c r="I26" s="205"/>
      <c r="J26" s="205"/>
    </row>
    <row r="27" spans="1:10" ht="12.75">
      <c r="A27" s="201" t="s">
        <v>309</v>
      </c>
      <c r="B27" s="201"/>
      <c r="C27" s="201"/>
      <c r="D27" s="201"/>
      <c r="E27" s="201"/>
      <c r="F27" s="201"/>
      <c r="G27" s="201"/>
      <c r="H27" s="201"/>
      <c r="I27" s="201"/>
      <c r="J27" s="201"/>
    </row>
    <row r="28" spans="1:10" ht="12.75">
      <c r="A28" s="201" t="s">
        <v>310</v>
      </c>
      <c r="B28" s="201"/>
      <c r="C28" s="201"/>
      <c r="D28" s="201"/>
      <c r="E28" s="201"/>
      <c r="F28" s="201"/>
      <c r="G28" s="201"/>
      <c r="H28" s="201"/>
      <c r="I28" s="201"/>
      <c r="J28" s="201"/>
    </row>
  </sheetData>
  <sheetProtection/>
  <mergeCells count="13">
    <mergeCell ref="A23:J23"/>
    <mergeCell ref="A24:J24"/>
    <mergeCell ref="A25:J25"/>
    <mergeCell ref="A26:J26"/>
    <mergeCell ref="A27:J27"/>
    <mergeCell ref="A28:J28"/>
    <mergeCell ref="A1:J1"/>
    <mergeCell ref="I4:J4"/>
    <mergeCell ref="B5:D5"/>
    <mergeCell ref="E5:J5"/>
    <mergeCell ref="E6:F6"/>
    <mergeCell ref="G6:H6"/>
    <mergeCell ref="I6:J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M2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5" customWidth="1"/>
    <col min="2" max="2" width="5.00390625" style="5" bestFit="1" customWidth="1"/>
    <col min="3" max="4" width="7.8515625" style="5" customWidth="1"/>
    <col min="5" max="5" width="9.00390625" style="5" bestFit="1" customWidth="1"/>
    <col min="6" max="6" width="6.28125" style="5" customWidth="1"/>
    <col min="7" max="7" width="7.8515625" style="5" bestFit="1" customWidth="1"/>
    <col min="8" max="8" width="7.28125" style="5" bestFit="1" customWidth="1"/>
    <col min="9" max="9" width="5.7109375" style="5" customWidth="1"/>
    <col min="10" max="10" width="9.421875" style="5" customWidth="1"/>
    <col min="11" max="11" width="6.28125" style="5" bestFit="1" customWidth="1"/>
    <col min="12" max="12" width="5.7109375" style="5" customWidth="1"/>
    <col min="13" max="13" width="6.8515625" style="5" bestFit="1" customWidth="1"/>
    <col min="14" max="16384" width="11.421875" style="5" customWidth="1"/>
  </cols>
  <sheetData>
    <row r="1" spans="1:13" ht="18" customHeight="1">
      <c r="A1" s="167" t="s">
        <v>187</v>
      </c>
      <c r="B1" s="167"/>
      <c r="C1" s="167"/>
      <c r="D1" s="167"/>
      <c r="E1" s="167"/>
      <c r="F1" s="167"/>
      <c r="G1" s="167"/>
      <c r="H1" s="167"/>
      <c r="I1" s="170"/>
      <c r="J1" s="170"/>
      <c r="K1" s="170"/>
      <c r="L1" s="170"/>
      <c r="M1" s="170"/>
    </row>
    <row r="2" spans="1:13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2.75">
      <c r="A4" s="18"/>
      <c r="J4" s="163" t="s">
        <v>91</v>
      </c>
      <c r="K4" s="163"/>
      <c r="L4" s="163"/>
      <c r="M4" s="163"/>
    </row>
    <row r="5" spans="1:13" s="32" customFormat="1" ht="12.75">
      <c r="A5" s="35"/>
      <c r="B5" s="22" t="s">
        <v>0</v>
      </c>
      <c r="C5" s="168" t="s">
        <v>157</v>
      </c>
      <c r="D5" s="169"/>
      <c r="E5" s="168" t="s">
        <v>56</v>
      </c>
      <c r="F5" s="169"/>
      <c r="G5" s="169"/>
      <c r="H5" s="169"/>
      <c r="I5" s="169"/>
      <c r="J5" s="168" t="s">
        <v>57</v>
      </c>
      <c r="K5" s="168"/>
      <c r="L5" s="168"/>
      <c r="M5" s="168"/>
    </row>
    <row r="6" spans="1:13" s="32" customFormat="1" ht="38.25">
      <c r="A6" s="24"/>
      <c r="B6" s="22"/>
      <c r="C6" s="26" t="s">
        <v>186</v>
      </c>
      <c r="D6" s="24" t="s">
        <v>156</v>
      </c>
      <c r="E6" s="26" t="s">
        <v>160</v>
      </c>
      <c r="F6" s="24" t="s">
        <v>58</v>
      </c>
      <c r="G6" s="26" t="s">
        <v>215</v>
      </c>
      <c r="H6" s="24" t="s">
        <v>144</v>
      </c>
      <c r="I6" s="24" t="s">
        <v>59</v>
      </c>
      <c r="J6" s="26" t="s">
        <v>216</v>
      </c>
      <c r="K6" s="26" t="s">
        <v>58</v>
      </c>
      <c r="L6" s="24" t="s">
        <v>59</v>
      </c>
      <c r="M6" s="24" t="s">
        <v>60</v>
      </c>
    </row>
    <row r="7" spans="1:13" ht="12.75">
      <c r="A7" s="14" t="s">
        <v>3</v>
      </c>
      <c r="B7" s="17">
        <v>102</v>
      </c>
      <c r="C7" s="17">
        <v>2</v>
      </c>
      <c r="D7" s="17">
        <v>8</v>
      </c>
      <c r="E7" s="17">
        <v>26</v>
      </c>
      <c r="F7" s="17">
        <v>7</v>
      </c>
      <c r="G7" s="17">
        <v>9</v>
      </c>
      <c r="H7" s="17">
        <v>13</v>
      </c>
      <c r="I7" s="17">
        <v>1</v>
      </c>
      <c r="J7" s="7">
        <v>5</v>
      </c>
      <c r="K7" s="7">
        <v>2</v>
      </c>
      <c r="L7" s="7">
        <v>4</v>
      </c>
      <c r="M7" s="7">
        <v>25</v>
      </c>
    </row>
    <row r="8" spans="1:13" ht="12.75">
      <c r="A8" s="12" t="s">
        <v>147</v>
      </c>
      <c r="B8" s="17">
        <v>4</v>
      </c>
      <c r="C8" s="17" t="s">
        <v>214</v>
      </c>
      <c r="D8" s="17">
        <v>2</v>
      </c>
      <c r="E8" s="17" t="s">
        <v>214</v>
      </c>
      <c r="F8" s="17">
        <v>1</v>
      </c>
      <c r="G8" s="17">
        <v>1</v>
      </c>
      <c r="H8" s="17" t="s">
        <v>214</v>
      </c>
      <c r="I8" s="17" t="s">
        <v>214</v>
      </c>
      <c r="J8" s="7" t="s">
        <v>214</v>
      </c>
      <c r="K8" s="7" t="s">
        <v>214</v>
      </c>
      <c r="L8" s="7" t="s">
        <v>214</v>
      </c>
      <c r="M8" s="7" t="s">
        <v>214</v>
      </c>
    </row>
    <row r="9" spans="1:13" ht="12.75">
      <c r="A9" s="12" t="s">
        <v>123</v>
      </c>
      <c r="B9" s="17">
        <v>8</v>
      </c>
      <c r="C9" s="17" t="s">
        <v>214</v>
      </c>
      <c r="D9" s="17">
        <v>2</v>
      </c>
      <c r="E9" s="17">
        <v>1</v>
      </c>
      <c r="F9" s="17">
        <v>1</v>
      </c>
      <c r="G9" s="17" t="s">
        <v>214</v>
      </c>
      <c r="H9" s="17">
        <v>1</v>
      </c>
      <c r="I9" s="17" t="s">
        <v>214</v>
      </c>
      <c r="J9" s="7" t="s">
        <v>214</v>
      </c>
      <c r="K9" s="7" t="s">
        <v>214</v>
      </c>
      <c r="L9" s="7">
        <v>1</v>
      </c>
      <c r="M9" s="7">
        <v>2</v>
      </c>
    </row>
    <row r="10" spans="1:13" ht="12.75">
      <c r="A10" s="12" t="s">
        <v>124</v>
      </c>
      <c r="B10" s="17">
        <v>8</v>
      </c>
      <c r="C10" s="17" t="s">
        <v>214</v>
      </c>
      <c r="D10" s="17" t="s">
        <v>214</v>
      </c>
      <c r="E10" s="17">
        <v>1</v>
      </c>
      <c r="F10" s="17">
        <v>1</v>
      </c>
      <c r="G10" s="17">
        <v>1</v>
      </c>
      <c r="H10" s="17">
        <v>5</v>
      </c>
      <c r="I10" s="17" t="s">
        <v>214</v>
      </c>
      <c r="J10" s="7" t="s">
        <v>214</v>
      </c>
      <c r="K10" s="7" t="s">
        <v>214</v>
      </c>
      <c r="L10" s="7" t="s">
        <v>214</v>
      </c>
      <c r="M10" s="7" t="s">
        <v>214</v>
      </c>
    </row>
    <row r="11" spans="1:13" ht="12.75">
      <c r="A11" s="8" t="s">
        <v>125</v>
      </c>
      <c r="B11" s="17">
        <v>5</v>
      </c>
      <c r="C11" s="17" t="s">
        <v>214</v>
      </c>
      <c r="D11" s="17">
        <v>1</v>
      </c>
      <c r="E11" s="17">
        <v>1</v>
      </c>
      <c r="F11" s="17" t="s">
        <v>214</v>
      </c>
      <c r="G11" s="17" t="s">
        <v>214</v>
      </c>
      <c r="H11" s="17" t="s">
        <v>214</v>
      </c>
      <c r="I11" s="17" t="s">
        <v>214</v>
      </c>
      <c r="J11" s="7" t="s">
        <v>214</v>
      </c>
      <c r="K11" s="7" t="s">
        <v>214</v>
      </c>
      <c r="L11" s="7" t="s">
        <v>214</v>
      </c>
      <c r="M11" s="7">
        <v>3</v>
      </c>
    </row>
    <row r="12" spans="1:13" ht="12.75">
      <c r="A12" s="8" t="s">
        <v>126</v>
      </c>
      <c r="B12" s="17">
        <v>8</v>
      </c>
      <c r="C12" s="17">
        <v>1</v>
      </c>
      <c r="D12" s="17" t="s">
        <v>214</v>
      </c>
      <c r="E12" s="17" t="s">
        <v>214</v>
      </c>
      <c r="F12" s="17" t="s">
        <v>214</v>
      </c>
      <c r="G12" s="17">
        <v>1</v>
      </c>
      <c r="H12" s="17">
        <v>3</v>
      </c>
      <c r="I12" s="17" t="s">
        <v>214</v>
      </c>
      <c r="J12" s="7" t="s">
        <v>214</v>
      </c>
      <c r="K12" s="7">
        <v>1</v>
      </c>
      <c r="L12" s="7" t="s">
        <v>214</v>
      </c>
      <c r="M12" s="7">
        <v>2</v>
      </c>
    </row>
    <row r="13" spans="1:13" ht="12.75">
      <c r="A13" s="8" t="s">
        <v>127</v>
      </c>
      <c r="B13" s="17">
        <v>13</v>
      </c>
      <c r="C13" s="17">
        <v>1</v>
      </c>
      <c r="D13" s="17">
        <v>1</v>
      </c>
      <c r="E13" s="17">
        <v>3</v>
      </c>
      <c r="F13" s="17">
        <v>1</v>
      </c>
      <c r="G13" s="17">
        <v>1</v>
      </c>
      <c r="H13" s="17">
        <v>2</v>
      </c>
      <c r="I13" s="17">
        <v>1</v>
      </c>
      <c r="J13" s="7" t="s">
        <v>214</v>
      </c>
      <c r="K13" s="7" t="s">
        <v>214</v>
      </c>
      <c r="L13" s="7" t="s">
        <v>214</v>
      </c>
      <c r="M13" s="7">
        <v>3</v>
      </c>
    </row>
    <row r="14" spans="1:13" ht="12.75">
      <c r="A14" s="8" t="s">
        <v>128</v>
      </c>
      <c r="B14" s="17">
        <v>20</v>
      </c>
      <c r="C14" s="17" t="s">
        <v>214</v>
      </c>
      <c r="D14" s="17">
        <v>1</v>
      </c>
      <c r="E14" s="17">
        <v>5</v>
      </c>
      <c r="F14" s="17">
        <v>2</v>
      </c>
      <c r="G14" s="17">
        <v>1</v>
      </c>
      <c r="H14" s="17">
        <v>1</v>
      </c>
      <c r="I14" s="17" t="s">
        <v>214</v>
      </c>
      <c r="J14" s="7">
        <v>2</v>
      </c>
      <c r="K14" s="7">
        <v>1</v>
      </c>
      <c r="L14" s="7">
        <v>1</v>
      </c>
      <c r="M14" s="7">
        <v>6</v>
      </c>
    </row>
    <row r="15" spans="1:13" ht="12.75">
      <c r="A15" s="8" t="s">
        <v>129</v>
      </c>
      <c r="B15" s="17">
        <v>16</v>
      </c>
      <c r="C15" s="17" t="s">
        <v>214</v>
      </c>
      <c r="D15" s="17">
        <v>1</v>
      </c>
      <c r="E15" s="17">
        <v>8</v>
      </c>
      <c r="F15" s="17">
        <v>1</v>
      </c>
      <c r="G15" s="17">
        <v>1</v>
      </c>
      <c r="H15" s="17" t="s">
        <v>214</v>
      </c>
      <c r="I15" s="17" t="s">
        <v>214</v>
      </c>
      <c r="J15" s="7" t="s">
        <v>214</v>
      </c>
      <c r="K15" s="7" t="s">
        <v>214</v>
      </c>
      <c r="L15" s="7" t="s">
        <v>214</v>
      </c>
      <c r="M15" s="7">
        <v>5</v>
      </c>
    </row>
    <row r="16" spans="1:13" ht="12.75">
      <c r="A16" s="8" t="s">
        <v>130</v>
      </c>
      <c r="B16" s="17">
        <v>13</v>
      </c>
      <c r="C16" s="17" t="s">
        <v>214</v>
      </c>
      <c r="D16" s="17" t="s">
        <v>214</v>
      </c>
      <c r="E16" s="17">
        <v>5</v>
      </c>
      <c r="F16" s="17" t="s">
        <v>214</v>
      </c>
      <c r="G16" s="17">
        <v>2</v>
      </c>
      <c r="H16" s="17">
        <v>1</v>
      </c>
      <c r="I16" s="17" t="s">
        <v>214</v>
      </c>
      <c r="J16" s="7">
        <v>1</v>
      </c>
      <c r="K16" s="7" t="s">
        <v>214</v>
      </c>
      <c r="L16" s="7">
        <v>1</v>
      </c>
      <c r="M16" s="7">
        <v>3</v>
      </c>
    </row>
    <row r="17" spans="1:13" ht="12.75">
      <c r="A17" s="8" t="s">
        <v>131</v>
      </c>
      <c r="B17" s="17">
        <v>7</v>
      </c>
      <c r="C17" s="17" t="s">
        <v>214</v>
      </c>
      <c r="D17" s="17" t="s">
        <v>214</v>
      </c>
      <c r="E17" s="17">
        <v>2</v>
      </c>
      <c r="F17" s="17" t="s">
        <v>214</v>
      </c>
      <c r="G17" s="17">
        <v>1</v>
      </c>
      <c r="H17" s="17" t="s">
        <v>214</v>
      </c>
      <c r="I17" s="17" t="s">
        <v>214</v>
      </c>
      <c r="J17" s="7">
        <v>2</v>
      </c>
      <c r="K17" s="7" t="s">
        <v>214</v>
      </c>
      <c r="L17" s="7">
        <v>1</v>
      </c>
      <c r="M17" s="7">
        <v>1</v>
      </c>
    </row>
    <row r="18" spans="1:13" ht="12.75">
      <c r="A18" s="14" t="s">
        <v>4</v>
      </c>
      <c r="B18" s="17">
        <v>81</v>
      </c>
      <c r="C18" s="17">
        <v>2</v>
      </c>
      <c r="D18" s="17">
        <v>8</v>
      </c>
      <c r="E18" s="17">
        <v>16</v>
      </c>
      <c r="F18" s="17">
        <v>4</v>
      </c>
      <c r="G18" s="17">
        <v>6</v>
      </c>
      <c r="H18" s="17">
        <v>10</v>
      </c>
      <c r="I18" s="17">
        <v>1</v>
      </c>
      <c r="J18" s="7">
        <v>5</v>
      </c>
      <c r="K18" s="7">
        <v>2</v>
      </c>
      <c r="L18" s="7">
        <v>4</v>
      </c>
      <c r="M18" s="7">
        <v>23</v>
      </c>
    </row>
    <row r="19" spans="1:13" ht="12.75">
      <c r="A19" s="14" t="s">
        <v>5</v>
      </c>
      <c r="B19" s="17">
        <v>21</v>
      </c>
      <c r="C19" s="17" t="s">
        <v>214</v>
      </c>
      <c r="D19" s="17" t="s">
        <v>214</v>
      </c>
      <c r="E19" s="17">
        <v>10</v>
      </c>
      <c r="F19" s="17">
        <v>3</v>
      </c>
      <c r="G19" s="17">
        <v>3</v>
      </c>
      <c r="H19" s="17">
        <v>3</v>
      </c>
      <c r="I19" s="17" t="s">
        <v>214</v>
      </c>
      <c r="J19" s="7" t="s">
        <v>214</v>
      </c>
      <c r="K19" s="7" t="s">
        <v>214</v>
      </c>
      <c r="L19" s="7" t="s">
        <v>214</v>
      </c>
      <c r="M19" s="7">
        <v>2</v>
      </c>
    </row>
    <row r="20" spans="1:13" ht="12.75">
      <c r="A20" s="14" t="s">
        <v>6</v>
      </c>
      <c r="B20" s="17">
        <v>64</v>
      </c>
      <c r="C20" s="17">
        <v>2</v>
      </c>
      <c r="D20" s="17">
        <v>4</v>
      </c>
      <c r="E20" s="17">
        <v>15</v>
      </c>
      <c r="F20" s="17">
        <v>5</v>
      </c>
      <c r="G20" s="17">
        <v>4</v>
      </c>
      <c r="H20" s="17">
        <v>10</v>
      </c>
      <c r="I20" s="17">
        <v>1</v>
      </c>
      <c r="J20" s="7">
        <v>2</v>
      </c>
      <c r="K20" s="7">
        <v>2</v>
      </c>
      <c r="L20" s="7">
        <v>3</v>
      </c>
      <c r="M20" s="7">
        <v>16</v>
      </c>
    </row>
    <row r="21" spans="1:13" ht="12.75">
      <c r="A21" s="14" t="s">
        <v>7</v>
      </c>
      <c r="B21" s="17">
        <v>38</v>
      </c>
      <c r="C21" s="17" t="s">
        <v>214</v>
      </c>
      <c r="D21" s="17">
        <v>4</v>
      </c>
      <c r="E21" s="17">
        <v>11</v>
      </c>
      <c r="F21" s="17">
        <v>2</v>
      </c>
      <c r="G21" s="17">
        <v>5</v>
      </c>
      <c r="H21" s="17">
        <v>3</v>
      </c>
      <c r="I21" s="17" t="s">
        <v>214</v>
      </c>
      <c r="J21" s="7">
        <v>3</v>
      </c>
      <c r="K21" s="7" t="s">
        <v>214</v>
      </c>
      <c r="L21" s="7">
        <v>1</v>
      </c>
      <c r="M21" s="7">
        <v>9</v>
      </c>
    </row>
    <row r="23" spans="1:13" ht="12.75">
      <c r="A23" s="171" t="s">
        <v>116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</row>
    <row r="24" spans="1:13" ht="12.75">
      <c r="A24" s="171" t="s">
        <v>225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</row>
  </sheetData>
  <sheetProtection/>
  <mergeCells count="7">
    <mergeCell ref="E5:I5"/>
    <mergeCell ref="J5:M5"/>
    <mergeCell ref="A1:M1"/>
    <mergeCell ref="A24:M24"/>
    <mergeCell ref="A23:M23"/>
    <mergeCell ref="J4:M4"/>
    <mergeCell ref="C5:D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1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2"/>
  </sheetPr>
  <dimension ref="A1:I1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70" customWidth="1"/>
    <col min="2" max="8" width="10.8515625" style="70" customWidth="1"/>
    <col min="9" max="9" width="16.140625" style="70" bestFit="1" customWidth="1"/>
    <col min="10" max="16384" width="11.421875" style="70" customWidth="1"/>
  </cols>
  <sheetData>
    <row r="1" spans="1:9" ht="18" customHeight="1">
      <c r="A1" s="188" t="s">
        <v>351</v>
      </c>
      <c r="B1" s="188"/>
      <c r="C1" s="188"/>
      <c r="D1" s="188"/>
      <c r="E1" s="188"/>
      <c r="F1" s="188"/>
      <c r="G1" s="188"/>
      <c r="H1" s="188"/>
      <c r="I1" s="215"/>
    </row>
    <row r="2" spans="1:9" ht="18" customHeight="1">
      <c r="A2" s="43"/>
      <c r="B2" s="43"/>
      <c r="C2" s="43"/>
      <c r="D2" s="43"/>
      <c r="E2" s="43"/>
      <c r="F2" s="43"/>
      <c r="G2" s="43"/>
      <c r="H2" s="43"/>
      <c r="I2" s="58"/>
    </row>
    <row r="3" spans="1:9" ht="18" customHeight="1">
      <c r="A3" s="43"/>
      <c r="B3" s="43"/>
      <c r="C3" s="43"/>
      <c r="D3" s="43"/>
      <c r="E3" s="43"/>
      <c r="F3" s="43"/>
      <c r="G3" s="43"/>
      <c r="H3" s="43"/>
      <c r="I3" s="58"/>
    </row>
    <row r="4" spans="7:9" ht="12.75">
      <c r="G4" s="200"/>
      <c r="H4" s="200"/>
      <c r="I4" s="86" t="s">
        <v>352</v>
      </c>
    </row>
    <row r="5" spans="2:9" ht="12.75">
      <c r="B5" s="118" t="s">
        <v>32</v>
      </c>
      <c r="C5" s="201" t="s">
        <v>353</v>
      </c>
      <c r="D5" s="201"/>
      <c r="E5" s="201"/>
      <c r="F5" s="201"/>
      <c r="G5" s="201"/>
      <c r="H5" s="201"/>
      <c r="I5" s="70" t="s">
        <v>354</v>
      </c>
    </row>
    <row r="6" spans="1:8" ht="12.75">
      <c r="A6" s="106" t="s">
        <v>303</v>
      </c>
      <c r="B6" s="70" t="s">
        <v>0</v>
      </c>
      <c r="C6" s="70" t="s">
        <v>355</v>
      </c>
      <c r="D6" s="70" t="s">
        <v>34</v>
      </c>
      <c r="E6" s="70" t="s">
        <v>35</v>
      </c>
      <c r="F6" s="70" t="s">
        <v>36</v>
      </c>
      <c r="G6" s="70" t="s">
        <v>37</v>
      </c>
      <c r="H6" s="70" t="s">
        <v>38</v>
      </c>
    </row>
    <row r="7" spans="1:9" ht="12.75">
      <c r="A7" s="70">
        <v>2005</v>
      </c>
      <c r="B7" s="52">
        <v>128</v>
      </c>
      <c r="C7" s="52">
        <v>3</v>
      </c>
      <c r="D7" s="52">
        <v>4</v>
      </c>
      <c r="E7" s="52">
        <v>32</v>
      </c>
      <c r="F7" s="52">
        <v>41</v>
      </c>
      <c r="G7" s="52">
        <v>33</v>
      </c>
      <c r="H7" s="52">
        <v>15</v>
      </c>
      <c r="I7" s="52">
        <v>46.8</v>
      </c>
    </row>
    <row r="8" spans="1:9" ht="12.75">
      <c r="A8" s="70">
        <v>2007</v>
      </c>
      <c r="B8" s="70">
        <v>127</v>
      </c>
      <c r="C8" s="70">
        <v>2</v>
      </c>
      <c r="D8" s="70">
        <v>4</v>
      </c>
      <c r="E8" s="70">
        <v>20</v>
      </c>
      <c r="F8" s="70">
        <v>52</v>
      </c>
      <c r="G8" s="70">
        <v>29</v>
      </c>
      <c r="H8" s="70">
        <v>20</v>
      </c>
      <c r="I8" s="70">
        <v>47.8</v>
      </c>
    </row>
    <row r="9" spans="1:9" ht="12.75">
      <c r="A9" s="70">
        <v>2009</v>
      </c>
      <c r="B9" s="70">
        <v>123</v>
      </c>
      <c r="C9" s="86">
        <v>3</v>
      </c>
      <c r="D9" s="86">
        <v>8</v>
      </c>
      <c r="E9" s="86">
        <v>17</v>
      </c>
      <c r="F9" s="86">
        <v>43</v>
      </c>
      <c r="G9" s="86">
        <v>31</v>
      </c>
      <c r="H9" s="86">
        <v>21</v>
      </c>
      <c r="I9" s="86">
        <v>47.9</v>
      </c>
    </row>
    <row r="10" spans="1:9" ht="12.75">
      <c r="A10" s="70">
        <v>2010</v>
      </c>
      <c r="B10" s="70">
        <v>118</v>
      </c>
      <c r="C10" s="86">
        <v>3</v>
      </c>
      <c r="D10" s="86">
        <v>9</v>
      </c>
      <c r="E10" s="86">
        <v>13</v>
      </c>
      <c r="F10" s="86">
        <v>41</v>
      </c>
      <c r="G10" s="86">
        <v>32</v>
      </c>
      <c r="H10" s="86">
        <v>20</v>
      </c>
      <c r="I10" s="86">
        <v>48.8</v>
      </c>
    </row>
    <row r="11" spans="1:9" ht="12.75">
      <c r="A11" s="70">
        <v>2013</v>
      </c>
      <c r="B11" s="70">
        <v>109</v>
      </c>
      <c r="C11" s="86" t="s">
        <v>214</v>
      </c>
      <c r="D11" s="86">
        <v>6</v>
      </c>
      <c r="E11" s="86">
        <v>12</v>
      </c>
      <c r="F11" s="86">
        <v>38</v>
      </c>
      <c r="G11" s="86">
        <v>37</v>
      </c>
      <c r="H11" s="86">
        <v>16</v>
      </c>
      <c r="I11" s="86">
        <v>48.5</v>
      </c>
    </row>
    <row r="12" spans="1:9" ht="12.75">
      <c r="A12" s="70">
        <v>2016</v>
      </c>
      <c r="B12" s="70">
        <v>102</v>
      </c>
      <c r="C12" s="86" t="s">
        <v>214</v>
      </c>
      <c r="D12" s="86">
        <v>6</v>
      </c>
      <c r="E12" s="86">
        <v>17</v>
      </c>
      <c r="F12" s="86">
        <v>25</v>
      </c>
      <c r="G12" s="86">
        <v>44</v>
      </c>
      <c r="H12" s="86">
        <v>10</v>
      </c>
      <c r="I12" s="86">
        <v>47.7</v>
      </c>
    </row>
    <row r="14" spans="1:8" ht="12.75">
      <c r="A14" s="201" t="s">
        <v>174</v>
      </c>
      <c r="B14" s="201"/>
      <c r="C14" s="201"/>
      <c r="D14" s="201"/>
      <c r="E14" s="201"/>
      <c r="F14" s="201"/>
      <c r="G14" s="201"/>
      <c r="H14" s="201"/>
    </row>
    <row r="15" spans="1:8" ht="12.75">
      <c r="A15" s="201" t="s">
        <v>306</v>
      </c>
      <c r="B15" s="201"/>
      <c r="C15" s="201"/>
      <c r="D15" s="201"/>
      <c r="E15" s="201"/>
      <c r="F15" s="201"/>
      <c r="G15" s="201"/>
      <c r="H15" s="201"/>
    </row>
    <row r="16" spans="1:8" ht="12.75">
      <c r="A16" s="201" t="s">
        <v>309</v>
      </c>
      <c r="B16" s="201"/>
      <c r="C16" s="201"/>
      <c r="D16" s="201"/>
      <c r="E16" s="201"/>
      <c r="F16" s="201"/>
      <c r="G16" s="201"/>
      <c r="H16" s="201"/>
    </row>
    <row r="17" spans="1:8" ht="12.75">
      <c r="A17" s="201" t="s">
        <v>310</v>
      </c>
      <c r="B17" s="201"/>
      <c r="C17" s="201"/>
      <c r="D17" s="201"/>
      <c r="E17" s="201"/>
      <c r="F17" s="201"/>
      <c r="G17" s="201"/>
      <c r="H17" s="201"/>
    </row>
    <row r="18" spans="1:8" ht="12.75">
      <c r="A18" s="201" t="s">
        <v>356</v>
      </c>
      <c r="B18" s="201"/>
      <c r="C18" s="201"/>
      <c r="D18" s="201"/>
      <c r="E18" s="201"/>
      <c r="F18" s="201"/>
      <c r="G18" s="201"/>
      <c r="H18" s="201"/>
    </row>
  </sheetData>
  <sheetProtection/>
  <mergeCells count="8">
    <mergeCell ref="A17:H17"/>
    <mergeCell ref="A18:H18"/>
    <mergeCell ref="A1:I1"/>
    <mergeCell ref="G4:H4"/>
    <mergeCell ref="C5:H5"/>
    <mergeCell ref="A14:H14"/>
    <mergeCell ref="A15:H15"/>
    <mergeCell ref="A16:H1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4" r:id="rId2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2"/>
  </sheetPr>
  <dimension ref="A1:L2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70" customWidth="1"/>
    <col min="2" max="2" width="10.8515625" style="70" bestFit="1" customWidth="1"/>
    <col min="3" max="3" width="9.28125" style="70" bestFit="1" customWidth="1"/>
    <col min="4" max="4" width="8.00390625" style="70" bestFit="1" customWidth="1"/>
    <col min="5" max="5" width="6.28125" style="70" bestFit="1" customWidth="1"/>
    <col min="6" max="6" width="6.7109375" style="70" customWidth="1"/>
    <col min="7" max="7" width="5.8515625" style="70" bestFit="1" customWidth="1"/>
    <col min="8" max="8" width="7.7109375" style="86" bestFit="1" customWidth="1"/>
    <col min="9" max="9" width="9.28125" style="70" bestFit="1" customWidth="1"/>
    <col min="10" max="10" width="7.421875" style="70" bestFit="1" customWidth="1"/>
    <col min="11" max="11" width="5.8515625" style="70" bestFit="1" customWidth="1"/>
    <col min="12" max="12" width="9.7109375" style="70" bestFit="1" customWidth="1"/>
    <col min="13" max="16384" width="11.421875" style="70" customWidth="1"/>
  </cols>
  <sheetData>
    <row r="1" spans="1:12" s="45" customFormat="1" ht="18" customHeight="1">
      <c r="A1" s="188" t="s">
        <v>357</v>
      </c>
      <c r="B1" s="188"/>
      <c r="C1" s="188"/>
      <c r="D1" s="188"/>
      <c r="E1" s="188"/>
      <c r="F1" s="188"/>
      <c r="G1" s="188"/>
      <c r="H1" s="188"/>
      <c r="I1" s="191"/>
      <c r="J1" s="191"/>
      <c r="K1" s="191"/>
      <c r="L1" s="191"/>
    </row>
    <row r="2" spans="1:12" s="45" customFormat="1" ht="18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45" customFormat="1" ht="18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8:12" s="45" customFormat="1" ht="12.75">
      <c r="H4" s="46"/>
      <c r="K4" s="210" t="s">
        <v>358</v>
      </c>
      <c r="L4" s="210"/>
    </row>
    <row r="5" spans="2:12" s="119" customFormat="1" ht="38.25">
      <c r="B5" s="47" t="s">
        <v>117</v>
      </c>
      <c r="C5" s="47" t="s">
        <v>18</v>
      </c>
      <c r="D5" s="47"/>
      <c r="E5" s="47"/>
      <c r="F5" s="47"/>
      <c r="G5" s="47"/>
      <c r="H5" s="52"/>
      <c r="I5" s="47"/>
      <c r="J5" s="47" t="s">
        <v>149</v>
      </c>
      <c r="K5" s="47" t="s">
        <v>19</v>
      </c>
      <c r="L5" s="47" t="s">
        <v>20</v>
      </c>
    </row>
    <row r="6" spans="1:12" s="119" customFormat="1" ht="38.25">
      <c r="A6" s="120" t="s">
        <v>303</v>
      </c>
      <c r="B6" s="47"/>
      <c r="C6" s="47"/>
      <c r="D6" s="47" t="s">
        <v>21</v>
      </c>
      <c r="E6" s="47" t="s">
        <v>22</v>
      </c>
      <c r="F6" s="47" t="s">
        <v>148</v>
      </c>
      <c r="G6" s="48" t="s">
        <v>86</v>
      </c>
      <c r="H6" s="48" t="s">
        <v>359</v>
      </c>
      <c r="I6" s="47" t="s">
        <v>23</v>
      </c>
      <c r="J6" s="47"/>
      <c r="K6" s="47"/>
      <c r="L6" s="47"/>
    </row>
    <row r="7" spans="1:12" ht="12.75">
      <c r="A7" s="86">
        <v>1929</v>
      </c>
      <c r="B7" s="85">
        <v>516961</v>
      </c>
      <c r="C7" s="85">
        <v>47189</v>
      </c>
      <c r="D7" s="85">
        <v>18317</v>
      </c>
      <c r="E7" s="85">
        <v>23766</v>
      </c>
      <c r="F7" s="85" t="s">
        <v>321</v>
      </c>
      <c r="G7" s="85" t="s">
        <v>321</v>
      </c>
      <c r="H7" s="85" t="s">
        <v>321</v>
      </c>
      <c r="I7" s="85">
        <f>4041+1010+55</f>
        <v>5106</v>
      </c>
      <c r="J7" s="85">
        <f>328084+72499</f>
        <v>400583</v>
      </c>
      <c r="K7" s="85">
        <v>1468</v>
      </c>
      <c r="L7" s="85">
        <v>67721</v>
      </c>
    </row>
    <row r="8" spans="1:12" s="104" customFormat="1" ht="12.75">
      <c r="A8" s="85">
        <v>1955</v>
      </c>
      <c r="B8" s="85">
        <v>406972</v>
      </c>
      <c r="C8" s="85">
        <v>89103</v>
      </c>
      <c r="D8" s="85">
        <v>34235</v>
      </c>
      <c r="E8" s="85">
        <f>34542-543-56</f>
        <v>33943</v>
      </c>
      <c r="F8" s="96">
        <f>1778.6+2446.8</f>
        <v>4225.4</v>
      </c>
      <c r="G8" s="85" t="s">
        <v>321</v>
      </c>
      <c r="H8" s="85" t="s">
        <v>321</v>
      </c>
      <c r="I8" s="96">
        <f>7289-1778.6-2446.8+2945+10092+543+56</f>
        <v>16699.6</v>
      </c>
      <c r="J8" s="85">
        <f>256886+28427+7947</f>
        <v>293260</v>
      </c>
      <c r="K8" s="85">
        <f>28+679+1751</f>
        <v>2458</v>
      </c>
      <c r="L8" s="85">
        <f>21405+746</f>
        <v>22151</v>
      </c>
    </row>
    <row r="9" spans="1:12" ht="12.75">
      <c r="A9" s="86">
        <v>1965</v>
      </c>
      <c r="B9" s="85">
        <v>372600</v>
      </c>
      <c r="C9" s="85">
        <v>66998</v>
      </c>
      <c r="D9" s="85">
        <v>19306</v>
      </c>
      <c r="E9" s="85">
        <v>18177</v>
      </c>
      <c r="F9" s="85" t="s">
        <v>321</v>
      </c>
      <c r="G9" s="85">
        <v>29</v>
      </c>
      <c r="H9" s="85" t="s">
        <v>321</v>
      </c>
      <c r="I9" s="85">
        <f>9508+8192+2587+9199</f>
        <v>29486</v>
      </c>
      <c r="J9" s="85">
        <f>327025-37133</f>
        <v>289892</v>
      </c>
      <c r="K9" s="85">
        <f>89+87+1068</f>
        <v>1244</v>
      </c>
      <c r="L9" s="85">
        <f>12851+1615</f>
        <v>14466</v>
      </c>
    </row>
    <row r="10" spans="1:12" ht="12.75">
      <c r="A10" s="86">
        <v>1969</v>
      </c>
      <c r="B10" s="85">
        <v>377157</v>
      </c>
      <c r="C10" s="85">
        <v>70242</v>
      </c>
      <c r="D10" s="85">
        <v>19372</v>
      </c>
      <c r="E10" s="85">
        <f>9750+370+697</f>
        <v>10817</v>
      </c>
      <c r="F10" s="85">
        <f>284+90</f>
        <v>374</v>
      </c>
      <c r="G10" s="85" t="s">
        <v>321</v>
      </c>
      <c r="H10" s="85" t="s">
        <v>321</v>
      </c>
      <c r="I10" s="85">
        <f>11254+20804+5444+2177</f>
        <v>39679</v>
      </c>
      <c r="J10" s="85">
        <f>247384+39388</f>
        <v>286772</v>
      </c>
      <c r="K10" s="85">
        <f>404+1205</f>
        <v>1609</v>
      </c>
      <c r="L10" s="85">
        <f>17603+931</f>
        <v>18534</v>
      </c>
    </row>
    <row r="11" spans="1:12" ht="12.75">
      <c r="A11" s="86">
        <v>1975</v>
      </c>
      <c r="B11" s="85">
        <v>363946</v>
      </c>
      <c r="C11" s="85">
        <v>98932</v>
      </c>
      <c r="D11" s="85">
        <v>18124</v>
      </c>
      <c r="E11" s="85">
        <v>14168</v>
      </c>
      <c r="F11" s="85">
        <v>4461</v>
      </c>
      <c r="G11" s="85" t="s">
        <v>321</v>
      </c>
      <c r="H11" s="85" t="s">
        <v>321</v>
      </c>
      <c r="I11" s="85">
        <f>18174+50+38020+5935</f>
        <v>62179</v>
      </c>
      <c r="J11" s="85">
        <f>221607+35040</f>
        <v>256647</v>
      </c>
      <c r="K11" s="85">
        <f>1177+478</f>
        <v>1655</v>
      </c>
      <c r="L11" s="85">
        <f>6610+102</f>
        <v>6712</v>
      </c>
    </row>
    <row r="12" spans="1:12" ht="12.75">
      <c r="A12" s="86">
        <v>1980</v>
      </c>
      <c r="B12" s="85">
        <v>363426</v>
      </c>
      <c r="C12" s="85">
        <v>99574</v>
      </c>
      <c r="D12" s="85">
        <v>18003</v>
      </c>
      <c r="E12" s="85">
        <f>4504+1590+133</f>
        <v>6227</v>
      </c>
      <c r="F12" s="85">
        <v>112</v>
      </c>
      <c r="G12" s="85">
        <v>2031</v>
      </c>
      <c r="H12" s="85" t="s">
        <v>321</v>
      </c>
      <c r="I12" s="85">
        <f>19291+45537+8363+10</f>
        <v>73201</v>
      </c>
      <c r="J12" s="85">
        <f>227101+29097</f>
        <v>256198</v>
      </c>
      <c r="K12" s="85">
        <f>1180+661</f>
        <v>1841</v>
      </c>
      <c r="L12" s="85">
        <f>5803+10</f>
        <v>5813</v>
      </c>
    </row>
    <row r="13" spans="1:12" ht="12.75">
      <c r="A13" s="86">
        <v>1985</v>
      </c>
      <c r="B13" s="85">
        <v>360703</v>
      </c>
      <c r="C13" s="85">
        <v>110677</v>
      </c>
      <c r="D13" s="85">
        <v>25045</v>
      </c>
      <c r="E13" s="85">
        <f>3372+2307+501</f>
        <v>6180</v>
      </c>
      <c r="F13" s="85">
        <v>1434</v>
      </c>
      <c r="G13" s="85">
        <v>1362</v>
      </c>
      <c r="H13" s="85" t="s">
        <v>321</v>
      </c>
      <c r="I13" s="85">
        <f>11204-1434+51995+14867+24</f>
        <v>76656</v>
      </c>
      <c r="J13" s="85">
        <v>244173</v>
      </c>
      <c r="K13" s="85">
        <f>1318+492</f>
        <v>1810</v>
      </c>
      <c r="L13" s="85">
        <f>4019+24</f>
        <v>4043</v>
      </c>
    </row>
    <row r="14" spans="1:12" ht="12.75">
      <c r="A14" s="86">
        <v>1990</v>
      </c>
      <c r="B14" s="85">
        <v>352690</v>
      </c>
      <c r="C14" s="85">
        <v>119909</v>
      </c>
      <c r="D14" s="85">
        <v>32983</v>
      </c>
      <c r="E14" s="85">
        <f>3473+1535+514</f>
        <v>5522</v>
      </c>
      <c r="F14" s="85">
        <v>198</v>
      </c>
      <c r="G14" s="85">
        <v>2078</v>
      </c>
      <c r="H14" s="85" t="s">
        <v>321</v>
      </c>
      <c r="I14" s="85">
        <f>12771+48373+17780+204</f>
        <v>79128</v>
      </c>
      <c r="J14" s="85">
        <v>225224</v>
      </c>
      <c r="K14" s="85">
        <f>1599+417</f>
        <v>2016</v>
      </c>
      <c r="L14" s="85">
        <f>4382+1159</f>
        <v>5541</v>
      </c>
    </row>
    <row r="15" spans="1:12" ht="12.75">
      <c r="A15" s="86">
        <v>1995</v>
      </c>
      <c r="B15" s="85">
        <v>372653</v>
      </c>
      <c r="C15" s="85">
        <v>140418</v>
      </c>
      <c r="D15" s="85">
        <v>39237</v>
      </c>
      <c r="E15" s="85">
        <f>5000+1753+1035</f>
        <v>7788</v>
      </c>
      <c r="F15" s="85">
        <f>103</f>
        <v>103</v>
      </c>
      <c r="G15" s="85">
        <f>2575+2613</f>
        <v>5188</v>
      </c>
      <c r="H15" s="85" t="s">
        <v>321</v>
      </c>
      <c r="I15" s="85">
        <f>3126+12780+90+34133+33629+3694+645+5</f>
        <v>88102</v>
      </c>
      <c r="J15" s="85">
        <f>220084+1978</f>
        <v>222062</v>
      </c>
      <c r="K15" s="85">
        <f>1354+188+108</f>
        <v>1650</v>
      </c>
      <c r="L15" s="85">
        <f>16+8507</f>
        <v>8523</v>
      </c>
    </row>
    <row r="16" spans="1:12" ht="12.75">
      <c r="A16" s="86">
        <v>2000</v>
      </c>
      <c r="B16" s="85">
        <v>359254</v>
      </c>
      <c r="C16" s="85">
        <v>134637</v>
      </c>
      <c r="D16" s="85">
        <v>25516</v>
      </c>
      <c r="E16" s="85">
        <f>5333+2431+1279</f>
        <v>9043</v>
      </c>
      <c r="F16" s="85">
        <f>120+93</f>
        <v>213</v>
      </c>
      <c r="G16" s="85">
        <f>2323+1014</f>
        <v>3337</v>
      </c>
      <c r="H16" s="85">
        <v>100</v>
      </c>
      <c r="I16" s="85">
        <f>2735+8220+70+110+3518+43269+38506</f>
        <v>96428</v>
      </c>
      <c r="J16" s="85">
        <v>215178</v>
      </c>
      <c r="K16" s="85">
        <f>1242+451+36+25</f>
        <v>1754</v>
      </c>
      <c r="L16" s="85">
        <v>7685</v>
      </c>
    </row>
    <row r="17" spans="1:12" ht="12.75">
      <c r="A17" s="86">
        <v>2005</v>
      </c>
      <c r="B17" s="85">
        <v>375656</v>
      </c>
      <c r="C17" s="85">
        <v>138148</v>
      </c>
      <c r="D17" s="85">
        <v>23862</v>
      </c>
      <c r="E17" s="85">
        <v>10420</v>
      </c>
      <c r="F17" s="85">
        <v>355</v>
      </c>
      <c r="G17" s="85">
        <v>2178</v>
      </c>
      <c r="H17" s="85" t="s">
        <v>214</v>
      </c>
      <c r="I17" s="85">
        <v>101333</v>
      </c>
      <c r="J17" s="85">
        <v>223759</v>
      </c>
      <c r="K17" s="85">
        <v>1204</v>
      </c>
      <c r="L17" s="85">
        <v>12545</v>
      </c>
    </row>
    <row r="18" spans="1:12" ht="12.75">
      <c r="A18" s="70">
        <v>2007</v>
      </c>
      <c r="B18" s="70">
        <v>374326</v>
      </c>
      <c r="C18" s="70">
        <v>134096</v>
      </c>
      <c r="D18" s="70">
        <v>21445</v>
      </c>
      <c r="E18" s="70">
        <v>9833</v>
      </c>
      <c r="F18" s="86" t="s">
        <v>214</v>
      </c>
      <c r="G18" s="70">
        <v>1739</v>
      </c>
      <c r="H18" s="86" t="s">
        <v>214</v>
      </c>
      <c r="I18" s="70">
        <v>101079</v>
      </c>
      <c r="J18" s="70">
        <v>226268</v>
      </c>
      <c r="K18" s="70">
        <v>1578</v>
      </c>
      <c r="L18" s="70">
        <v>12384</v>
      </c>
    </row>
    <row r="19" spans="1:12" ht="12.75">
      <c r="A19" s="86">
        <v>2009</v>
      </c>
      <c r="B19" s="70">
        <v>369689</v>
      </c>
      <c r="C19" s="70">
        <v>129948</v>
      </c>
      <c r="D19" s="70">
        <v>23674</v>
      </c>
      <c r="E19" s="70">
        <v>10907</v>
      </c>
      <c r="F19" s="86" t="s">
        <v>214</v>
      </c>
      <c r="G19" s="70">
        <v>375</v>
      </c>
      <c r="H19" s="86" t="s">
        <v>214</v>
      </c>
      <c r="I19" s="86">
        <v>94992</v>
      </c>
      <c r="J19" s="70">
        <v>225046</v>
      </c>
      <c r="K19" s="70">
        <v>1623</v>
      </c>
      <c r="L19" s="70">
        <v>13072</v>
      </c>
    </row>
    <row r="20" spans="1:12" ht="12.75">
      <c r="A20" s="86">
        <v>2010</v>
      </c>
      <c r="B20" s="70">
        <v>366912</v>
      </c>
      <c r="C20" s="70">
        <v>129948</v>
      </c>
      <c r="D20" s="70">
        <v>23162</v>
      </c>
      <c r="E20" s="70">
        <v>10349</v>
      </c>
      <c r="F20" s="86" t="s">
        <v>214</v>
      </c>
      <c r="G20" s="70">
        <v>71</v>
      </c>
      <c r="H20" s="86" t="s">
        <v>214</v>
      </c>
      <c r="I20" s="86">
        <v>96366</v>
      </c>
      <c r="J20" s="70">
        <v>224356</v>
      </c>
      <c r="K20" s="70">
        <v>1683</v>
      </c>
      <c r="L20" s="70">
        <v>10925</v>
      </c>
    </row>
    <row r="21" spans="1:12" ht="12.75">
      <c r="A21" s="86">
        <v>2013</v>
      </c>
      <c r="B21" s="70">
        <v>356672</v>
      </c>
      <c r="C21" s="70">
        <v>126806</v>
      </c>
      <c r="D21" s="70">
        <v>21733</v>
      </c>
      <c r="E21" s="70">
        <v>9714</v>
      </c>
      <c r="F21" s="86">
        <v>1093</v>
      </c>
      <c r="G21" s="70">
        <v>650</v>
      </c>
      <c r="H21" s="86" t="s">
        <v>214</v>
      </c>
      <c r="I21" s="86">
        <v>93616</v>
      </c>
      <c r="J21" s="86">
        <v>213336</v>
      </c>
      <c r="K21" s="70">
        <v>1864</v>
      </c>
      <c r="L21" s="70">
        <v>14666</v>
      </c>
    </row>
    <row r="22" spans="1:12" ht="12.75">
      <c r="A22" s="86">
        <v>2016</v>
      </c>
      <c r="B22" s="70">
        <v>359177</v>
      </c>
      <c r="C22" s="70">
        <v>135546</v>
      </c>
      <c r="D22" s="70">
        <v>21521</v>
      </c>
      <c r="E22" s="70">
        <v>10368</v>
      </c>
      <c r="F22" s="86">
        <v>402</v>
      </c>
      <c r="G22" s="70">
        <v>1437</v>
      </c>
      <c r="H22" s="86" t="s">
        <v>214</v>
      </c>
      <c r="I22" s="86">
        <v>101818</v>
      </c>
      <c r="J22" s="86">
        <v>207590</v>
      </c>
      <c r="K22" s="86">
        <v>1265</v>
      </c>
      <c r="L22" s="70">
        <v>14776</v>
      </c>
    </row>
    <row r="24" spans="1:12" ht="12.75">
      <c r="A24" s="201" t="s">
        <v>174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</row>
    <row r="25" spans="1:12" ht="12.75">
      <c r="A25" s="201" t="s">
        <v>306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</row>
    <row r="26" spans="1:12" ht="12.75">
      <c r="A26" s="201" t="s">
        <v>307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</row>
    <row r="27" spans="1:12" ht="25.5" customHeight="1">
      <c r="A27" s="205" t="s">
        <v>308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8" spans="1:12" ht="12.75">
      <c r="A28" s="201" t="s">
        <v>309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</row>
    <row r="29" spans="1:12" ht="12.75">
      <c r="A29" s="201" t="s">
        <v>310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</row>
  </sheetData>
  <sheetProtection/>
  <mergeCells count="8">
    <mergeCell ref="A28:L28"/>
    <mergeCell ref="A29:L29"/>
    <mergeCell ref="A1:L1"/>
    <mergeCell ref="K4:L4"/>
    <mergeCell ref="A24:L24"/>
    <mergeCell ref="A25:L25"/>
    <mergeCell ref="A26:L26"/>
    <mergeCell ref="A27:L2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H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70" customWidth="1"/>
    <col min="2" max="2" width="9.00390625" style="70" bestFit="1" customWidth="1"/>
    <col min="3" max="3" width="19.7109375" style="70" bestFit="1" customWidth="1"/>
    <col min="4" max="4" width="28.7109375" style="70" customWidth="1"/>
    <col min="5" max="5" width="32.8515625" style="70" customWidth="1"/>
    <col min="6" max="16384" width="11.421875" style="70" customWidth="1"/>
  </cols>
  <sheetData>
    <row r="1" spans="1:8" ht="18" customHeight="1">
      <c r="A1" s="216" t="s">
        <v>360</v>
      </c>
      <c r="B1" s="216"/>
      <c r="C1" s="216"/>
      <c r="D1" s="216"/>
      <c r="E1" s="216"/>
      <c r="F1" s="158"/>
      <c r="G1" s="158"/>
      <c r="H1" s="158"/>
    </row>
    <row r="2" spans="1:5" ht="18" customHeight="1">
      <c r="A2" s="97"/>
      <c r="B2" s="97"/>
      <c r="C2" s="97"/>
      <c r="D2" s="97"/>
      <c r="E2" s="97"/>
    </row>
    <row r="3" spans="1:5" ht="18" customHeight="1">
      <c r="A3" s="97"/>
      <c r="B3" s="97"/>
      <c r="C3" s="97"/>
      <c r="D3" s="97"/>
      <c r="E3" s="97"/>
    </row>
    <row r="4" ht="12.75">
      <c r="E4" s="86" t="s">
        <v>361</v>
      </c>
    </row>
    <row r="5" spans="2:5" ht="12.75">
      <c r="B5" s="106" t="s">
        <v>0</v>
      </c>
      <c r="C5" s="207" t="s">
        <v>362</v>
      </c>
      <c r="D5" s="207"/>
      <c r="E5" s="207"/>
    </row>
    <row r="6" spans="1:5" s="87" customFormat="1" ht="51">
      <c r="A6" s="120" t="s">
        <v>303</v>
      </c>
      <c r="B6" s="121"/>
      <c r="C6" s="122" t="s">
        <v>363</v>
      </c>
      <c r="D6" s="87" t="s">
        <v>364</v>
      </c>
      <c r="E6" s="121" t="s">
        <v>365</v>
      </c>
    </row>
    <row r="7" spans="1:5" ht="12.75">
      <c r="A7" s="120">
        <v>2010</v>
      </c>
      <c r="B7" s="70">
        <f>SUM(C7:E7)</f>
        <v>11782701</v>
      </c>
      <c r="C7" s="86">
        <v>6219479</v>
      </c>
      <c r="D7" s="86">
        <v>5071380</v>
      </c>
      <c r="E7" s="86">
        <v>491842</v>
      </c>
    </row>
    <row r="8" spans="1:5" ht="12.75">
      <c r="A8" s="120">
        <v>2013</v>
      </c>
      <c r="B8" s="70">
        <f>SUM(C8:E8)</f>
        <v>11800298</v>
      </c>
      <c r="C8" s="70">
        <v>6115774</v>
      </c>
      <c r="D8" s="86">
        <v>5184427</v>
      </c>
      <c r="E8" s="86">
        <v>500097</v>
      </c>
    </row>
    <row r="9" spans="1:5" ht="12.75">
      <c r="A9" s="120">
        <v>2016</v>
      </c>
      <c r="B9" s="70">
        <f>SUM(C9:E9)</f>
        <v>11532641</v>
      </c>
      <c r="C9" s="70">
        <v>5539176</v>
      </c>
      <c r="D9" s="86">
        <v>5479203</v>
      </c>
      <c r="E9" s="86">
        <v>514262</v>
      </c>
    </row>
  </sheetData>
  <sheetProtection/>
  <mergeCells count="2">
    <mergeCell ref="A1:E1"/>
    <mergeCell ref="C5:E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2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2"/>
  </sheetPr>
  <dimension ref="A1:S77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2" sqref="A2"/>
    </sheetView>
  </sheetViews>
  <sheetFormatPr defaultColWidth="11.421875" defaultRowHeight="12.75" outlineLevelRow="1"/>
  <cols>
    <col min="1" max="1" width="5.00390625" style="77" customWidth="1"/>
    <col min="2" max="2" width="5.8515625" style="86" customWidth="1"/>
    <col min="3" max="3" width="6.421875" style="86" customWidth="1"/>
    <col min="4" max="4" width="11.140625" style="86" bestFit="1" customWidth="1"/>
    <col min="5" max="5" width="5.8515625" style="86" customWidth="1"/>
    <col min="6" max="6" width="6.421875" style="86" customWidth="1"/>
    <col min="7" max="7" width="5.8515625" style="86" customWidth="1"/>
    <col min="8" max="8" width="6.421875" style="86" customWidth="1"/>
    <col min="9" max="9" width="5.8515625" style="86" customWidth="1"/>
    <col min="10" max="11" width="6.421875" style="86" customWidth="1"/>
    <col min="12" max="12" width="5.8515625" style="86" customWidth="1"/>
    <col min="13" max="13" width="6.421875" style="86" customWidth="1"/>
    <col min="14" max="14" width="5.8515625" style="86" customWidth="1"/>
    <col min="15" max="15" width="6.421875" style="86" customWidth="1"/>
    <col min="16" max="16" width="12.421875" style="86" bestFit="1" customWidth="1"/>
    <col min="17" max="17" width="5.8515625" style="86" customWidth="1"/>
    <col min="18" max="18" width="6.421875" style="86" customWidth="1"/>
    <col min="19" max="16384" width="11.421875" style="70" customWidth="1"/>
  </cols>
  <sheetData>
    <row r="1" spans="1:18" ht="18" customHeight="1">
      <c r="A1" s="199" t="s">
        <v>366</v>
      </c>
      <c r="B1" s="199"/>
      <c r="C1" s="199"/>
      <c r="D1" s="199"/>
      <c r="E1" s="199"/>
      <c r="F1" s="199"/>
      <c r="G1" s="199"/>
      <c r="H1" s="199"/>
      <c r="I1" s="217"/>
      <c r="J1" s="217"/>
      <c r="K1" s="69"/>
      <c r="L1" s="69"/>
      <c r="M1" s="69"/>
      <c r="N1" s="69"/>
      <c r="O1" s="69"/>
      <c r="P1" s="69"/>
      <c r="Q1" s="69"/>
      <c r="R1" s="69"/>
    </row>
    <row r="2" spans="1:18" ht="18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8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8:19" ht="12.75">
      <c r="H4" s="200" t="s">
        <v>367</v>
      </c>
      <c r="I4" s="200"/>
      <c r="J4" s="200"/>
      <c r="P4" s="200" t="s">
        <v>368</v>
      </c>
      <c r="Q4" s="200"/>
      <c r="R4" s="200"/>
      <c r="S4" s="200"/>
    </row>
    <row r="5" spans="2:18" ht="12.75">
      <c r="B5" s="201" t="s">
        <v>369</v>
      </c>
      <c r="C5" s="201"/>
      <c r="D5" s="201"/>
      <c r="E5" s="201" t="s">
        <v>370</v>
      </c>
      <c r="F5" s="201"/>
      <c r="G5" s="201" t="s">
        <v>371</v>
      </c>
      <c r="H5" s="201"/>
      <c r="I5" s="201" t="s">
        <v>372</v>
      </c>
      <c r="J5" s="201"/>
      <c r="K5" s="111"/>
      <c r="L5" s="201" t="s">
        <v>373</v>
      </c>
      <c r="M5" s="201"/>
      <c r="N5" s="201" t="s">
        <v>374</v>
      </c>
      <c r="O5" s="201"/>
      <c r="P5" s="111" t="s">
        <v>375</v>
      </c>
      <c r="Q5" s="201" t="s">
        <v>376</v>
      </c>
      <c r="R5" s="201"/>
    </row>
    <row r="6" spans="1:19" s="77" customFormat="1" ht="12.75">
      <c r="A6" s="118" t="s">
        <v>377</v>
      </c>
      <c r="B6" s="70" t="s">
        <v>378</v>
      </c>
      <c r="C6" s="70" t="s">
        <v>379</v>
      </c>
      <c r="D6" s="70" t="s">
        <v>380</v>
      </c>
      <c r="E6" s="70" t="s">
        <v>378</v>
      </c>
      <c r="F6" s="70" t="s">
        <v>379</v>
      </c>
      <c r="G6" s="70" t="s">
        <v>378</v>
      </c>
      <c r="H6" s="77" t="s">
        <v>379</v>
      </c>
      <c r="I6" s="70" t="s">
        <v>378</v>
      </c>
      <c r="J6" s="70" t="s">
        <v>379</v>
      </c>
      <c r="K6" s="70"/>
      <c r="L6" s="70" t="s">
        <v>378</v>
      </c>
      <c r="M6" s="70" t="s">
        <v>379</v>
      </c>
      <c r="N6" s="70" t="s">
        <v>378</v>
      </c>
      <c r="O6" s="70" t="s">
        <v>379</v>
      </c>
      <c r="P6" s="111" t="s">
        <v>381</v>
      </c>
      <c r="Q6" s="70" t="s">
        <v>378</v>
      </c>
      <c r="R6" s="70" t="s">
        <v>379</v>
      </c>
      <c r="S6" s="123" t="s">
        <v>377</v>
      </c>
    </row>
    <row r="7" spans="1:19" ht="12.75">
      <c r="A7" s="78">
        <v>1812</v>
      </c>
      <c r="B7" s="78" t="s">
        <v>321</v>
      </c>
      <c r="C7" s="78">
        <v>4377</v>
      </c>
      <c r="D7" s="78">
        <v>1843</v>
      </c>
      <c r="E7" s="78" t="s">
        <v>321</v>
      </c>
      <c r="F7" s="78">
        <v>360</v>
      </c>
      <c r="G7" s="78" t="s">
        <v>321</v>
      </c>
      <c r="H7" s="78">
        <v>955</v>
      </c>
      <c r="I7" s="78" t="s">
        <v>321</v>
      </c>
      <c r="J7" s="78">
        <v>1061</v>
      </c>
      <c r="K7" s="78"/>
      <c r="L7" s="78" t="s">
        <v>321</v>
      </c>
      <c r="M7" s="78">
        <v>709</v>
      </c>
      <c r="N7" s="78" t="s">
        <v>321</v>
      </c>
      <c r="O7" s="78" t="s">
        <v>321</v>
      </c>
      <c r="P7" s="78" t="s">
        <v>321</v>
      </c>
      <c r="Q7" s="78" t="s">
        <v>321</v>
      </c>
      <c r="R7" s="78" t="s">
        <v>321</v>
      </c>
      <c r="S7" s="86">
        <v>1812</v>
      </c>
    </row>
    <row r="8" spans="1:19" ht="12.75" hidden="1" outlineLevel="1">
      <c r="A8" s="78">
        <v>1815</v>
      </c>
      <c r="B8" s="78" t="s">
        <v>321</v>
      </c>
      <c r="C8" s="78">
        <v>4487</v>
      </c>
      <c r="D8" s="78">
        <v>1835</v>
      </c>
      <c r="E8" s="78" t="s">
        <v>321</v>
      </c>
      <c r="F8" s="78">
        <v>422</v>
      </c>
      <c r="G8" s="78" t="s">
        <v>321</v>
      </c>
      <c r="H8" s="78">
        <v>430</v>
      </c>
      <c r="I8" s="78" t="s">
        <v>321</v>
      </c>
      <c r="J8" s="78">
        <v>1321</v>
      </c>
      <c r="K8" s="78"/>
      <c r="L8" s="78" t="s">
        <v>321</v>
      </c>
      <c r="M8" s="78">
        <v>694</v>
      </c>
      <c r="N8" s="78" t="s">
        <v>321</v>
      </c>
      <c r="O8" s="78" t="s">
        <v>321</v>
      </c>
      <c r="P8" s="78" t="s">
        <v>321</v>
      </c>
      <c r="Q8" s="78" t="s">
        <v>321</v>
      </c>
      <c r="R8" s="78" t="s">
        <v>321</v>
      </c>
      <c r="S8" s="86">
        <v>1815</v>
      </c>
    </row>
    <row r="9" spans="1:19" ht="12.75" collapsed="1">
      <c r="A9" s="78">
        <v>1861</v>
      </c>
      <c r="B9" s="78" t="s">
        <v>321</v>
      </c>
      <c r="C9" s="78">
        <v>4867</v>
      </c>
      <c r="D9" s="78">
        <v>2090</v>
      </c>
      <c r="E9" s="78" t="s">
        <v>321</v>
      </c>
      <c r="F9" s="78">
        <v>424</v>
      </c>
      <c r="G9" s="78" t="s">
        <v>321</v>
      </c>
      <c r="H9" s="78">
        <v>915</v>
      </c>
      <c r="I9" s="78" t="s">
        <v>321</v>
      </c>
      <c r="J9" s="78">
        <v>1614</v>
      </c>
      <c r="K9" s="78"/>
      <c r="L9" s="78" t="s">
        <v>321</v>
      </c>
      <c r="M9" s="78">
        <v>1737</v>
      </c>
      <c r="N9" s="78" t="s">
        <v>321</v>
      </c>
      <c r="O9" s="78" t="s">
        <v>321</v>
      </c>
      <c r="P9" s="78" t="s">
        <v>321</v>
      </c>
      <c r="Q9" s="78" t="s">
        <v>321</v>
      </c>
      <c r="R9" s="78" t="s">
        <v>321</v>
      </c>
      <c r="S9" s="86">
        <v>1861</v>
      </c>
    </row>
    <row r="10" spans="1:19" ht="12.75">
      <c r="A10" s="78">
        <v>1868</v>
      </c>
      <c r="B10" s="78" t="s">
        <v>321</v>
      </c>
      <c r="C10" s="78">
        <v>4393</v>
      </c>
      <c r="D10" s="78">
        <v>1895</v>
      </c>
      <c r="E10" s="78" t="s">
        <v>321</v>
      </c>
      <c r="F10" s="78">
        <v>381</v>
      </c>
      <c r="G10" s="78" t="s">
        <v>321</v>
      </c>
      <c r="H10" s="78">
        <v>952</v>
      </c>
      <c r="I10" s="78" t="s">
        <v>321</v>
      </c>
      <c r="J10" s="78">
        <v>931</v>
      </c>
      <c r="K10" s="78"/>
      <c r="L10" s="78" t="s">
        <v>321</v>
      </c>
      <c r="M10" s="78">
        <v>1303</v>
      </c>
      <c r="N10" s="78" t="s">
        <v>321</v>
      </c>
      <c r="O10" s="78" t="s">
        <v>321</v>
      </c>
      <c r="P10" s="78" t="s">
        <v>321</v>
      </c>
      <c r="Q10" s="78" t="s">
        <v>321</v>
      </c>
      <c r="R10" s="78" t="s">
        <v>321</v>
      </c>
      <c r="S10" s="86">
        <v>1868</v>
      </c>
    </row>
    <row r="11" spans="1:19" ht="12.75">
      <c r="A11" s="78">
        <v>1880</v>
      </c>
      <c r="B11" s="78" t="s">
        <v>321</v>
      </c>
      <c r="C11" s="78">
        <v>5297</v>
      </c>
      <c r="D11" s="78">
        <v>2240</v>
      </c>
      <c r="E11" s="78" t="s">
        <v>321</v>
      </c>
      <c r="F11" s="78">
        <v>348</v>
      </c>
      <c r="G11" s="78" t="s">
        <v>321</v>
      </c>
      <c r="H11" s="78">
        <v>698</v>
      </c>
      <c r="I11" s="78" t="s">
        <v>321</v>
      </c>
      <c r="J11" s="78" t="s">
        <v>321</v>
      </c>
      <c r="K11" s="78"/>
      <c r="L11" s="78" t="s">
        <v>321</v>
      </c>
      <c r="M11" s="78" t="s">
        <v>321</v>
      </c>
      <c r="N11" s="78" t="s">
        <v>321</v>
      </c>
      <c r="O11" s="78" t="s">
        <v>321</v>
      </c>
      <c r="P11" s="78" t="s">
        <v>321</v>
      </c>
      <c r="Q11" s="78" t="s">
        <v>321</v>
      </c>
      <c r="R11" s="78" t="s">
        <v>321</v>
      </c>
      <c r="S11" s="86">
        <v>1880</v>
      </c>
    </row>
    <row r="12" spans="1:19" ht="12.75">
      <c r="A12" s="78">
        <v>1886</v>
      </c>
      <c r="B12" s="78" t="s">
        <v>321</v>
      </c>
      <c r="C12" s="78">
        <v>3772</v>
      </c>
      <c r="D12" s="78">
        <v>2155</v>
      </c>
      <c r="E12" s="78" t="s">
        <v>321</v>
      </c>
      <c r="F12" s="78">
        <v>300</v>
      </c>
      <c r="G12" s="78" t="s">
        <v>321</v>
      </c>
      <c r="H12" s="78">
        <v>1803</v>
      </c>
      <c r="I12" s="78" t="s">
        <v>321</v>
      </c>
      <c r="J12" s="78">
        <v>885</v>
      </c>
      <c r="K12" s="78"/>
      <c r="L12" s="78" t="s">
        <v>321</v>
      </c>
      <c r="M12" s="78">
        <v>1863</v>
      </c>
      <c r="N12" s="78" t="s">
        <v>321</v>
      </c>
      <c r="O12" s="78" t="s">
        <v>321</v>
      </c>
      <c r="P12" s="78" t="s">
        <v>321</v>
      </c>
      <c r="Q12" s="78" t="s">
        <v>321</v>
      </c>
      <c r="R12" s="78" t="s">
        <v>321</v>
      </c>
      <c r="S12" s="86">
        <v>1886</v>
      </c>
    </row>
    <row r="13" spans="1:19" ht="12.75">
      <c r="A13" s="78">
        <v>1891</v>
      </c>
      <c r="B13" s="78" t="s">
        <v>321</v>
      </c>
      <c r="C13" s="78">
        <v>4681</v>
      </c>
      <c r="D13" s="78">
        <v>2031</v>
      </c>
      <c r="E13" s="78" t="s">
        <v>321</v>
      </c>
      <c r="F13" s="78">
        <v>302</v>
      </c>
      <c r="G13" s="78" t="s">
        <v>321</v>
      </c>
      <c r="H13" s="78">
        <v>1355</v>
      </c>
      <c r="I13" s="78" t="s">
        <v>321</v>
      </c>
      <c r="J13" s="78">
        <v>754</v>
      </c>
      <c r="K13" s="78"/>
      <c r="L13" s="78" t="s">
        <v>321</v>
      </c>
      <c r="M13" s="78">
        <v>1550</v>
      </c>
      <c r="N13" s="78" t="s">
        <v>321</v>
      </c>
      <c r="O13" s="78" t="s">
        <v>321</v>
      </c>
      <c r="P13" s="78" t="s">
        <v>321</v>
      </c>
      <c r="Q13" s="78" t="s">
        <v>321</v>
      </c>
      <c r="R13" s="78" t="s">
        <v>321</v>
      </c>
      <c r="S13" s="86">
        <v>1891</v>
      </c>
    </row>
    <row r="14" spans="1:19" ht="12.75">
      <c r="A14" s="78">
        <v>1901</v>
      </c>
      <c r="B14" s="78" t="s">
        <v>321</v>
      </c>
      <c r="C14" s="78">
        <v>4832</v>
      </c>
      <c r="D14" s="78">
        <v>2305</v>
      </c>
      <c r="E14" s="78" t="s">
        <v>321</v>
      </c>
      <c r="F14" s="78">
        <v>313</v>
      </c>
      <c r="G14" s="78" t="s">
        <v>321</v>
      </c>
      <c r="H14" s="78">
        <v>2118</v>
      </c>
      <c r="I14" s="78" t="s">
        <v>321</v>
      </c>
      <c r="J14" s="78">
        <v>460</v>
      </c>
      <c r="K14" s="78"/>
      <c r="L14" s="78" t="s">
        <v>321</v>
      </c>
      <c r="M14" s="78">
        <v>1252</v>
      </c>
      <c r="N14" s="78" t="s">
        <v>321</v>
      </c>
      <c r="O14" s="78" t="s">
        <v>321</v>
      </c>
      <c r="P14" s="78" t="s">
        <v>321</v>
      </c>
      <c r="Q14" s="78" t="s">
        <v>321</v>
      </c>
      <c r="R14" s="78" t="s">
        <v>321</v>
      </c>
      <c r="S14" s="86">
        <v>1901</v>
      </c>
    </row>
    <row r="15" spans="1:19" ht="12.75">
      <c r="A15" s="78">
        <v>1911</v>
      </c>
      <c r="B15" s="78" t="s">
        <v>321</v>
      </c>
      <c r="C15" s="78">
        <v>5573</v>
      </c>
      <c r="D15" s="78">
        <v>2363</v>
      </c>
      <c r="E15" s="78" t="s">
        <v>321</v>
      </c>
      <c r="F15" s="78">
        <v>286</v>
      </c>
      <c r="G15" s="78" t="s">
        <v>321</v>
      </c>
      <c r="H15" s="78">
        <v>2085</v>
      </c>
      <c r="I15" s="78" t="s">
        <v>321</v>
      </c>
      <c r="J15" s="78">
        <v>227</v>
      </c>
      <c r="K15" s="78"/>
      <c r="L15" s="78" t="s">
        <v>321</v>
      </c>
      <c r="M15" s="78">
        <v>1023</v>
      </c>
      <c r="N15" s="78" t="s">
        <v>321</v>
      </c>
      <c r="O15" s="78" t="s">
        <v>321</v>
      </c>
      <c r="P15" s="78" t="s">
        <v>321</v>
      </c>
      <c r="Q15" s="78" t="s">
        <v>321</v>
      </c>
      <c r="R15" s="78" t="s">
        <v>321</v>
      </c>
      <c r="S15" s="86">
        <v>1911</v>
      </c>
    </row>
    <row r="16" spans="1:19" ht="12.75">
      <c r="A16" s="78">
        <v>1921</v>
      </c>
      <c r="B16" s="78" t="s">
        <v>321</v>
      </c>
      <c r="C16" s="78">
        <v>5231</v>
      </c>
      <c r="D16" s="78">
        <v>2404</v>
      </c>
      <c r="E16" s="78" t="s">
        <v>321</v>
      </c>
      <c r="F16" s="78">
        <v>403</v>
      </c>
      <c r="G16" s="78" t="s">
        <v>321</v>
      </c>
      <c r="H16" s="78">
        <v>1534</v>
      </c>
      <c r="I16" s="78" t="s">
        <v>321</v>
      </c>
      <c r="J16" s="78">
        <v>1147</v>
      </c>
      <c r="K16" s="78"/>
      <c r="L16" s="78" t="s">
        <v>321</v>
      </c>
      <c r="M16" s="78">
        <v>993</v>
      </c>
      <c r="N16" s="78" t="s">
        <v>321</v>
      </c>
      <c r="O16" s="78" t="s">
        <v>321</v>
      </c>
      <c r="P16" s="78" t="s">
        <v>321</v>
      </c>
      <c r="Q16" s="78" t="s">
        <v>321</v>
      </c>
      <c r="R16" s="78" t="s">
        <v>321</v>
      </c>
      <c r="S16" s="86">
        <v>1921</v>
      </c>
    </row>
    <row r="17" spans="1:19" ht="12.75">
      <c r="A17" s="78">
        <v>1929</v>
      </c>
      <c r="B17" s="78">
        <v>1032</v>
      </c>
      <c r="C17" s="78">
        <v>5454</v>
      </c>
      <c r="D17" s="78">
        <v>2479</v>
      </c>
      <c r="E17" s="78">
        <v>253</v>
      </c>
      <c r="F17" s="78">
        <v>307</v>
      </c>
      <c r="G17" s="78">
        <v>927</v>
      </c>
      <c r="H17" s="78">
        <v>1798</v>
      </c>
      <c r="I17" s="78" t="s">
        <v>321</v>
      </c>
      <c r="J17" s="78">
        <v>258</v>
      </c>
      <c r="K17" s="78"/>
      <c r="L17" s="78" t="s">
        <v>321</v>
      </c>
      <c r="M17" s="78">
        <v>627</v>
      </c>
      <c r="N17" s="78">
        <v>1134</v>
      </c>
      <c r="O17" s="78">
        <v>22214</v>
      </c>
      <c r="P17" s="78">
        <v>540</v>
      </c>
      <c r="Q17" s="78" t="s">
        <v>321</v>
      </c>
      <c r="R17" s="78">
        <v>993</v>
      </c>
      <c r="S17" s="86">
        <v>1929</v>
      </c>
    </row>
    <row r="18" spans="1:19" ht="12.75" hidden="1" outlineLevel="1">
      <c r="A18" s="78">
        <v>1931</v>
      </c>
      <c r="B18" s="78">
        <v>1041</v>
      </c>
      <c r="C18" s="78">
        <v>6369</v>
      </c>
      <c r="D18" s="78" t="s">
        <v>321</v>
      </c>
      <c r="E18" s="78">
        <v>290</v>
      </c>
      <c r="F18" s="78">
        <v>374</v>
      </c>
      <c r="G18" s="78">
        <v>1003</v>
      </c>
      <c r="H18" s="78">
        <v>3002</v>
      </c>
      <c r="I18" s="78">
        <v>124</v>
      </c>
      <c r="J18" s="78">
        <v>611</v>
      </c>
      <c r="K18" s="78"/>
      <c r="L18" s="78">
        <v>277</v>
      </c>
      <c r="M18" s="78">
        <v>918</v>
      </c>
      <c r="N18" s="78">
        <v>1378</v>
      </c>
      <c r="O18" s="78">
        <v>23644</v>
      </c>
      <c r="P18" s="78">
        <v>376</v>
      </c>
      <c r="Q18" s="78">
        <v>99</v>
      </c>
      <c r="R18" s="78">
        <v>1096</v>
      </c>
      <c r="S18" s="86">
        <v>1931</v>
      </c>
    </row>
    <row r="19" spans="1:19" ht="12.75" hidden="1" outlineLevel="1">
      <c r="A19" s="78">
        <v>1933</v>
      </c>
      <c r="B19" s="78">
        <v>1102</v>
      </c>
      <c r="C19" s="78">
        <v>6751</v>
      </c>
      <c r="D19" s="78">
        <v>2757</v>
      </c>
      <c r="E19" s="78" t="s">
        <v>321</v>
      </c>
      <c r="F19" s="78" t="s">
        <v>321</v>
      </c>
      <c r="G19" s="78">
        <v>959</v>
      </c>
      <c r="H19" s="78">
        <v>2544</v>
      </c>
      <c r="I19" s="78" t="s">
        <v>321</v>
      </c>
      <c r="J19" s="78" t="s">
        <v>321</v>
      </c>
      <c r="K19" s="78"/>
      <c r="L19" s="78" t="s">
        <v>321</v>
      </c>
      <c r="M19" s="78" t="s">
        <v>321</v>
      </c>
      <c r="N19" s="78" t="s">
        <v>321</v>
      </c>
      <c r="O19" s="78" t="s">
        <v>321</v>
      </c>
      <c r="P19" s="78" t="s">
        <v>321</v>
      </c>
      <c r="Q19" s="78" t="s">
        <v>321</v>
      </c>
      <c r="R19" s="78" t="s">
        <v>321</v>
      </c>
      <c r="S19" s="86">
        <v>1933</v>
      </c>
    </row>
    <row r="20" spans="1:19" ht="12.75" collapsed="1">
      <c r="A20" s="78">
        <v>1938</v>
      </c>
      <c r="B20" s="78">
        <v>1005</v>
      </c>
      <c r="C20" s="78">
        <v>6872</v>
      </c>
      <c r="D20" s="78">
        <v>2577</v>
      </c>
      <c r="E20" s="78" t="s">
        <v>321</v>
      </c>
      <c r="F20" s="78" t="s">
        <v>321</v>
      </c>
      <c r="G20" s="78">
        <v>1205</v>
      </c>
      <c r="H20" s="78">
        <v>3715</v>
      </c>
      <c r="I20" s="78" t="s">
        <v>321</v>
      </c>
      <c r="J20" s="78" t="s">
        <v>321</v>
      </c>
      <c r="K20" s="78"/>
      <c r="L20" s="78" t="s">
        <v>321</v>
      </c>
      <c r="M20" s="78" t="s">
        <v>321</v>
      </c>
      <c r="N20" s="78" t="s">
        <v>321</v>
      </c>
      <c r="O20" s="78" t="s">
        <v>321</v>
      </c>
      <c r="P20" s="78" t="s">
        <v>321</v>
      </c>
      <c r="Q20" s="78" t="s">
        <v>321</v>
      </c>
      <c r="R20" s="78" t="s">
        <v>321</v>
      </c>
      <c r="S20" s="86">
        <v>1938</v>
      </c>
    </row>
    <row r="21" spans="1:19" ht="12.75">
      <c r="A21" s="78">
        <v>1945</v>
      </c>
      <c r="B21" s="78">
        <v>1037</v>
      </c>
      <c r="C21" s="78">
        <v>5821</v>
      </c>
      <c r="D21" s="78">
        <v>2541</v>
      </c>
      <c r="E21" s="78">
        <v>243</v>
      </c>
      <c r="F21" s="78">
        <v>316</v>
      </c>
      <c r="G21" s="78">
        <v>1396</v>
      </c>
      <c r="H21" s="78">
        <v>3875</v>
      </c>
      <c r="I21" s="78">
        <v>135</v>
      </c>
      <c r="J21" s="78">
        <v>691</v>
      </c>
      <c r="K21" s="78"/>
      <c r="L21" s="78">
        <v>329</v>
      </c>
      <c r="M21" s="78">
        <v>779</v>
      </c>
      <c r="N21" s="78" t="s">
        <v>321</v>
      </c>
      <c r="O21" s="78">
        <v>22691</v>
      </c>
      <c r="P21" s="78" t="s">
        <v>321</v>
      </c>
      <c r="Q21" s="78" t="s">
        <v>321</v>
      </c>
      <c r="R21" s="78" t="s">
        <v>321</v>
      </c>
      <c r="S21" s="86">
        <v>1945</v>
      </c>
    </row>
    <row r="22" spans="1:19" ht="12.75" hidden="1" outlineLevel="1">
      <c r="A22" s="78">
        <v>1946</v>
      </c>
      <c r="B22" s="78" t="s">
        <v>321</v>
      </c>
      <c r="C22" s="78">
        <v>5759</v>
      </c>
      <c r="D22" s="78">
        <v>2528</v>
      </c>
      <c r="E22" s="78" t="s">
        <v>321</v>
      </c>
      <c r="F22" s="78">
        <v>358</v>
      </c>
      <c r="G22" s="78" t="s">
        <v>321</v>
      </c>
      <c r="H22" s="78">
        <v>3050</v>
      </c>
      <c r="I22" s="78" t="s">
        <v>321</v>
      </c>
      <c r="J22" s="78">
        <v>636</v>
      </c>
      <c r="K22" s="78"/>
      <c r="L22" s="78" t="s">
        <v>321</v>
      </c>
      <c r="M22" s="78">
        <v>816</v>
      </c>
      <c r="N22" s="78" t="s">
        <v>321</v>
      </c>
      <c r="O22" s="78">
        <v>27657</v>
      </c>
      <c r="P22" s="78">
        <v>76</v>
      </c>
      <c r="Q22" s="78" t="s">
        <v>321</v>
      </c>
      <c r="R22" s="78">
        <v>1233</v>
      </c>
      <c r="S22" s="86">
        <v>1946</v>
      </c>
    </row>
    <row r="23" spans="1:19" ht="12.75" hidden="1" outlineLevel="1">
      <c r="A23" s="78">
        <v>1947</v>
      </c>
      <c r="B23" s="78">
        <v>1027</v>
      </c>
      <c r="C23" s="78">
        <v>5294</v>
      </c>
      <c r="D23" s="78">
        <v>2377</v>
      </c>
      <c r="E23" s="78">
        <v>249</v>
      </c>
      <c r="F23" s="78">
        <v>357</v>
      </c>
      <c r="G23" s="78">
        <v>1150</v>
      </c>
      <c r="H23" s="78">
        <v>3327</v>
      </c>
      <c r="I23" s="78">
        <v>115</v>
      </c>
      <c r="J23" s="78">
        <v>601</v>
      </c>
      <c r="K23" s="78"/>
      <c r="L23" s="78">
        <v>305</v>
      </c>
      <c r="M23" s="78">
        <v>782</v>
      </c>
      <c r="N23" s="78">
        <v>1610</v>
      </c>
      <c r="O23" s="78">
        <v>32892</v>
      </c>
      <c r="P23" s="78" t="s">
        <v>321</v>
      </c>
      <c r="Q23" s="78" t="s">
        <v>321</v>
      </c>
      <c r="R23" s="78" t="s">
        <v>321</v>
      </c>
      <c r="S23" s="86">
        <v>1947</v>
      </c>
    </row>
    <row r="24" spans="1:19" ht="12.75" collapsed="1">
      <c r="A24" s="78">
        <v>1950</v>
      </c>
      <c r="B24" s="78">
        <v>958</v>
      </c>
      <c r="C24" s="78">
        <v>5658</v>
      </c>
      <c r="D24" s="78">
        <v>2519</v>
      </c>
      <c r="E24" s="78">
        <v>258</v>
      </c>
      <c r="F24" s="78">
        <v>340</v>
      </c>
      <c r="G24" s="78">
        <v>1122</v>
      </c>
      <c r="H24" s="78">
        <v>3397</v>
      </c>
      <c r="I24" s="78">
        <v>99</v>
      </c>
      <c r="J24" s="78">
        <v>699</v>
      </c>
      <c r="K24" s="78"/>
      <c r="L24" s="78">
        <v>235</v>
      </c>
      <c r="M24" s="78">
        <v>694</v>
      </c>
      <c r="N24" s="78">
        <v>1658</v>
      </c>
      <c r="O24" s="78">
        <v>32160</v>
      </c>
      <c r="P24" s="78" t="s">
        <v>321</v>
      </c>
      <c r="Q24" s="78" t="s">
        <v>321</v>
      </c>
      <c r="R24" s="78" t="s">
        <v>321</v>
      </c>
      <c r="S24" s="86">
        <v>1950</v>
      </c>
    </row>
    <row r="25" spans="1:19" ht="12.75" hidden="1" outlineLevel="1">
      <c r="A25" s="78">
        <v>1951</v>
      </c>
      <c r="B25" s="78">
        <v>971</v>
      </c>
      <c r="C25" s="78">
        <v>5926</v>
      </c>
      <c r="D25" s="78">
        <v>2611</v>
      </c>
      <c r="E25" s="78">
        <v>258</v>
      </c>
      <c r="F25" s="78">
        <v>340</v>
      </c>
      <c r="G25" s="78">
        <v>1110</v>
      </c>
      <c r="H25" s="78">
        <v>3704</v>
      </c>
      <c r="I25" s="78">
        <v>142</v>
      </c>
      <c r="J25" s="78">
        <v>843</v>
      </c>
      <c r="K25" s="78"/>
      <c r="L25" s="78">
        <v>250</v>
      </c>
      <c r="M25" s="78">
        <v>775</v>
      </c>
      <c r="N25" s="78">
        <v>1666</v>
      </c>
      <c r="O25" s="78">
        <v>33013</v>
      </c>
      <c r="P25" s="78">
        <v>125</v>
      </c>
      <c r="Q25" s="78">
        <v>145</v>
      </c>
      <c r="R25" s="78">
        <v>1163</v>
      </c>
      <c r="S25" s="86">
        <v>1951</v>
      </c>
    </row>
    <row r="26" spans="1:19" ht="12.75" collapsed="1">
      <c r="A26" s="78">
        <v>1955</v>
      </c>
      <c r="B26" s="78">
        <v>881</v>
      </c>
      <c r="C26" s="78">
        <v>5548</v>
      </c>
      <c r="D26" s="78">
        <v>2568</v>
      </c>
      <c r="E26" s="78">
        <v>233</v>
      </c>
      <c r="F26" s="78">
        <v>295</v>
      </c>
      <c r="G26" s="78">
        <v>911</v>
      </c>
      <c r="H26" s="78">
        <v>3635</v>
      </c>
      <c r="I26" s="78" t="s">
        <v>321</v>
      </c>
      <c r="J26" s="78" t="s">
        <v>321</v>
      </c>
      <c r="K26" s="78"/>
      <c r="L26" s="78" t="s">
        <v>321</v>
      </c>
      <c r="M26" s="78" t="s">
        <v>321</v>
      </c>
      <c r="N26" s="78" t="s">
        <v>321</v>
      </c>
      <c r="O26" s="78" t="s">
        <v>321</v>
      </c>
      <c r="P26" s="78" t="s">
        <v>321</v>
      </c>
      <c r="Q26" s="78" t="s">
        <v>321</v>
      </c>
      <c r="R26" s="78" t="s">
        <v>321</v>
      </c>
      <c r="S26" s="86">
        <v>1955</v>
      </c>
    </row>
    <row r="27" spans="1:19" ht="12.75" hidden="1" outlineLevel="1">
      <c r="A27" s="78">
        <v>1958</v>
      </c>
      <c r="B27" s="78">
        <v>828</v>
      </c>
      <c r="C27" s="78">
        <v>5898</v>
      </c>
      <c r="D27" s="78">
        <v>2628</v>
      </c>
      <c r="E27" s="78">
        <v>202</v>
      </c>
      <c r="F27" s="78">
        <v>260</v>
      </c>
      <c r="G27" s="78">
        <v>846</v>
      </c>
      <c r="H27" s="78">
        <v>4740</v>
      </c>
      <c r="I27" s="78" t="s">
        <v>321</v>
      </c>
      <c r="J27" s="78" t="s">
        <v>321</v>
      </c>
      <c r="K27" s="78"/>
      <c r="L27" s="78" t="s">
        <v>321</v>
      </c>
      <c r="M27" s="78" t="s">
        <v>321</v>
      </c>
      <c r="N27" s="78" t="s">
        <v>321</v>
      </c>
      <c r="O27" s="78" t="s">
        <v>321</v>
      </c>
      <c r="P27" s="78" t="s">
        <v>321</v>
      </c>
      <c r="Q27" s="78" t="s">
        <v>321</v>
      </c>
      <c r="R27" s="78" t="s">
        <v>321</v>
      </c>
      <c r="S27" s="86">
        <v>1958</v>
      </c>
    </row>
    <row r="28" spans="1:19" ht="12.75" collapsed="1">
      <c r="A28" s="78">
        <v>1961</v>
      </c>
      <c r="B28" s="78">
        <v>751</v>
      </c>
      <c r="C28" s="78">
        <v>6198</v>
      </c>
      <c r="D28" s="78">
        <v>2757</v>
      </c>
      <c r="E28" s="78">
        <v>150</v>
      </c>
      <c r="F28" s="78">
        <v>179</v>
      </c>
      <c r="G28" s="78">
        <v>908</v>
      </c>
      <c r="H28" s="78">
        <v>5150</v>
      </c>
      <c r="I28" s="78">
        <v>89</v>
      </c>
      <c r="J28" s="78">
        <v>1030</v>
      </c>
      <c r="K28" s="78"/>
      <c r="L28" s="78">
        <v>99</v>
      </c>
      <c r="M28" s="78">
        <v>231</v>
      </c>
      <c r="N28" s="78">
        <v>1169</v>
      </c>
      <c r="O28" s="78">
        <v>25934</v>
      </c>
      <c r="P28" s="78">
        <v>86</v>
      </c>
      <c r="Q28" s="78">
        <v>133</v>
      </c>
      <c r="R28" s="78">
        <v>1064</v>
      </c>
      <c r="S28" s="86">
        <v>1961</v>
      </c>
    </row>
    <row r="29" spans="1:19" ht="12.75" hidden="1" outlineLevel="1">
      <c r="A29" s="78">
        <v>1964</v>
      </c>
      <c r="B29" s="78">
        <v>616</v>
      </c>
      <c r="C29" s="78">
        <v>5763</v>
      </c>
      <c r="D29" s="78">
        <v>2561</v>
      </c>
      <c r="E29" s="78">
        <v>104</v>
      </c>
      <c r="F29" s="78">
        <v>129</v>
      </c>
      <c r="G29" s="78">
        <v>651</v>
      </c>
      <c r="H29" s="78">
        <v>4748</v>
      </c>
      <c r="I29" s="78" t="s">
        <v>321</v>
      </c>
      <c r="J29" s="78" t="s">
        <v>321</v>
      </c>
      <c r="K29" s="78"/>
      <c r="L29" s="78" t="s">
        <v>321</v>
      </c>
      <c r="M29" s="78" t="s">
        <v>321</v>
      </c>
      <c r="N29" s="78">
        <v>820</v>
      </c>
      <c r="O29" s="78">
        <v>18531</v>
      </c>
      <c r="P29" s="78" t="s">
        <v>321</v>
      </c>
      <c r="Q29" s="78">
        <v>119</v>
      </c>
      <c r="R29" s="78">
        <v>1144</v>
      </c>
      <c r="S29" s="86">
        <v>1964</v>
      </c>
    </row>
    <row r="30" spans="1:19" ht="12.75" collapsed="1">
      <c r="A30" s="78">
        <v>1967</v>
      </c>
      <c r="B30" s="78">
        <v>504</v>
      </c>
      <c r="C30" s="78">
        <v>6144</v>
      </c>
      <c r="D30" s="78">
        <v>2507</v>
      </c>
      <c r="E30" s="78">
        <v>75</v>
      </c>
      <c r="F30" s="78">
        <v>92</v>
      </c>
      <c r="G30" s="78">
        <v>558</v>
      </c>
      <c r="H30" s="78">
        <v>4315</v>
      </c>
      <c r="I30" s="78">
        <v>94</v>
      </c>
      <c r="J30" s="78">
        <v>1116</v>
      </c>
      <c r="K30" s="78"/>
      <c r="L30" s="78">
        <v>40</v>
      </c>
      <c r="M30" s="78">
        <v>103</v>
      </c>
      <c r="N30" s="78">
        <v>670</v>
      </c>
      <c r="O30" s="78">
        <v>14377</v>
      </c>
      <c r="P30" s="78">
        <v>98</v>
      </c>
      <c r="Q30" s="78">
        <v>108</v>
      </c>
      <c r="R30" s="78">
        <v>983</v>
      </c>
      <c r="S30" s="86">
        <v>1967</v>
      </c>
    </row>
    <row r="31" spans="1:19" ht="12.75">
      <c r="A31" s="78">
        <v>1972</v>
      </c>
      <c r="B31" s="78">
        <v>338</v>
      </c>
      <c r="C31" s="78">
        <v>5228</v>
      </c>
      <c r="D31" s="78">
        <v>2085</v>
      </c>
      <c r="E31" s="78">
        <v>27</v>
      </c>
      <c r="F31" s="78">
        <v>43</v>
      </c>
      <c r="G31" s="78">
        <v>315</v>
      </c>
      <c r="H31" s="78">
        <v>3806</v>
      </c>
      <c r="I31" s="78">
        <v>83</v>
      </c>
      <c r="J31" s="78">
        <v>1764</v>
      </c>
      <c r="K31" s="78"/>
      <c r="L31" s="78">
        <v>22</v>
      </c>
      <c r="M31" s="78">
        <v>64</v>
      </c>
      <c r="N31" s="78">
        <v>392</v>
      </c>
      <c r="O31" s="78">
        <v>6060</v>
      </c>
      <c r="P31" s="78">
        <v>155</v>
      </c>
      <c r="Q31" s="78">
        <v>85</v>
      </c>
      <c r="R31" s="78">
        <v>846</v>
      </c>
      <c r="S31" s="86">
        <v>1972</v>
      </c>
    </row>
    <row r="32" spans="1:19" ht="12.75" hidden="1" outlineLevel="1">
      <c r="A32" s="78">
        <v>1977</v>
      </c>
      <c r="B32" s="78">
        <v>278</v>
      </c>
      <c r="C32" s="78">
        <v>5897</v>
      </c>
      <c r="D32" s="78">
        <v>2368</v>
      </c>
      <c r="E32" s="78">
        <v>52</v>
      </c>
      <c r="F32" s="78">
        <v>94</v>
      </c>
      <c r="G32" s="78">
        <v>135</v>
      </c>
      <c r="H32" s="78">
        <v>3544</v>
      </c>
      <c r="I32" s="78">
        <v>76</v>
      </c>
      <c r="J32" s="78">
        <v>2021</v>
      </c>
      <c r="K32" s="78"/>
      <c r="L32" s="78">
        <v>17</v>
      </c>
      <c r="M32" s="78">
        <v>73</v>
      </c>
      <c r="N32" s="78" t="s">
        <v>321</v>
      </c>
      <c r="O32" s="78" t="s">
        <v>321</v>
      </c>
      <c r="P32" s="78" t="s">
        <v>321</v>
      </c>
      <c r="Q32" s="78">
        <v>123</v>
      </c>
      <c r="R32" s="78">
        <v>1156</v>
      </c>
      <c r="S32" s="86">
        <v>1977</v>
      </c>
    </row>
    <row r="33" spans="1:19" ht="12.75" hidden="1" outlineLevel="1">
      <c r="A33" s="78">
        <v>1978</v>
      </c>
      <c r="B33" s="78">
        <v>262</v>
      </c>
      <c r="C33" s="78">
        <v>5890</v>
      </c>
      <c r="D33" s="78">
        <v>2372</v>
      </c>
      <c r="E33" s="78">
        <v>59</v>
      </c>
      <c r="F33" s="78">
        <v>110</v>
      </c>
      <c r="G33" s="78">
        <v>116</v>
      </c>
      <c r="H33" s="78">
        <v>2717</v>
      </c>
      <c r="I33" s="78">
        <v>70</v>
      </c>
      <c r="J33" s="78">
        <v>1899</v>
      </c>
      <c r="K33" s="78"/>
      <c r="L33" s="78">
        <v>18</v>
      </c>
      <c r="M33" s="78">
        <v>76</v>
      </c>
      <c r="N33" s="78" t="s">
        <v>321</v>
      </c>
      <c r="O33" s="78" t="s">
        <v>321</v>
      </c>
      <c r="P33" s="78" t="s">
        <v>321</v>
      </c>
      <c r="Q33" s="78">
        <v>124</v>
      </c>
      <c r="R33" s="78">
        <v>1147</v>
      </c>
      <c r="S33" s="86">
        <v>1978</v>
      </c>
    </row>
    <row r="34" spans="1:19" ht="12.75" hidden="1" outlineLevel="1">
      <c r="A34" s="78">
        <v>1979</v>
      </c>
      <c r="B34" s="78">
        <v>262</v>
      </c>
      <c r="C34" s="78">
        <v>6131</v>
      </c>
      <c r="D34" s="78">
        <v>2945</v>
      </c>
      <c r="E34" s="78">
        <v>64</v>
      </c>
      <c r="F34" s="78">
        <v>112</v>
      </c>
      <c r="G34" s="78">
        <v>107</v>
      </c>
      <c r="H34" s="78">
        <v>2648</v>
      </c>
      <c r="I34" s="78">
        <v>74</v>
      </c>
      <c r="J34" s="78">
        <v>1857</v>
      </c>
      <c r="K34" s="78"/>
      <c r="L34" s="78">
        <v>24</v>
      </c>
      <c r="M34" s="78">
        <v>80</v>
      </c>
      <c r="N34" s="78" t="s">
        <v>321</v>
      </c>
      <c r="O34" s="78" t="s">
        <v>321</v>
      </c>
      <c r="P34" s="78" t="s">
        <v>321</v>
      </c>
      <c r="Q34" s="78">
        <v>125</v>
      </c>
      <c r="R34" s="78">
        <v>1172</v>
      </c>
      <c r="S34" s="86">
        <v>1979</v>
      </c>
    </row>
    <row r="35" spans="1:19" ht="12.75" collapsed="1">
      <c r="A35" s="78">
        <v>1980</v>
      </c>
      <c r="B35" s="78">
        <v>255</v>
      </c>
      <c r="C35" s="78">
        <v>6246</v>
      </c>
      <c r="D35" s="78">
        <v>2648</v>
      </c>
      <c r="E35" s="78">
        <v>68</v>
      </c>
      <c r="F35" s="78">
        <v>124</v>
      </c>
      <c r="G35" s="78">
        <v>91</v>
      </c>
      <c r="H35" s="78">
        <v>3145</v>
      </c>
      <c r="I35" s="78">
        <v>70</v>
      </c>
      <c r="J35" s="78">
        <v>1946</v>
      </c>
      <c r="K35" s="78"/>
      <c r="L35" s="78">
        <v>30</v>
      </c>
      <c r="M35" s="78">
        <v>123</v>
      </c>
      <c r="N35" s="78" t="s">
        <v>321</v>
      </c>
      <c r="O35" s="78" t="s">
        <v>321</v>
      </c>
      <c r="P35" s="78" t="s">
        <v>321</v>
      </c>
      <c r="Q35" s="78">
        <v>128</v>
      </c>
      <c r="R35" s="78">
        <v>1201</v>
      </c>
      <c r="S35" s="86">
        <v>1980</v>
      </c>
    </row>
    <row r="36" spans="1:19" ht="12.75" hidden="1" outlineLevel="1">
      <c r="A36" s="78">
        <v>1981</v>
      </c>
      <c r="B36" s="78">
        <v>236</v>
      </c>
      <c r="C36" s="78">
        <v>5958</v>
      </c>
      <c r="D36" s="78">
        <v>2501</v>
      </c>
      <c r="E36" s="78">
        <v>60</v>
      </c>
      <c r="F36" s="78">
        <v>101</v>
      </c>
      <c r="G36" s="78">
        <v>76</v>
      </c>
      <c r="H36" s="78">
        <v>3650</v>
      </c>
      <c r="I36" s="78">
        <v>69</v>
      </c>
      <c r="J36" s="78">
        <v>1872</v>
      </c>
      <c r="K36" s="78"/>
      <c r="L36" s="78">
        <v>24</v>
      </c>
      <c r="M36" s="78">
        <v>152</v>
      </c>
      <c r="N36" s="78" t="s">
        <v>321</v>
      </c>
      <c r="O36" s="78" t="s">
        <v>321</v>
      </c>
      <c r="P36" s="78" t="s">
        <v>321</v>
      </c>
      <c r="Q36" s="78">
        <v>122</v>
      </c>
      <c r="R36" s="78">
        <v>1164</v>
      </c>
      <c r="S36" s="86">
        <v>1981</v>
      </c>
    </row>
    <row r="37" spans="1:19" ht="12.75" hidden="1" outlineLevel="1">
      <c r="A37" s="78">
        <v>1982</v>
      </c>
      <c r="B37" s="78">
        <v>217</v>
      </c>
      <c r="C37" s="78">
        <v>5865</v>
      </c>
      <c r="D37" s="78">
        <v>2531</v>
      </c>
      <c r="E37" s="78">
        <v>63</v>
      </c>
      <c r="F37" s="78">
        <v>106</v>
      </c>
      <c r="G37" s="78">
        <v>69</v>
      </c>
      <c r="H37" s="78">
        <v>3207</v>
      </c>
      <c r="I37" s="78">
        <v>62</v>
      </c>
      <c r="J37" s="78">
        <v>1740</v>
      </c>
      <c r="K37" s="78"/>
      <c r="L37" s="78">
        <v>27</v>
      </c>
      <c r="M37" s="78">
        <v>135</v>
      </c>
      <c r="N37" s="78" t="s">
        <v>321</v>
      </c>
      <c r="O37" s="78" t="s">
        <v>321</v>
      </c>
      <c r="P37" s="78" t="s">
        <v>321</v>
      </c>
      <c r="Q37" s="78">
        <v>118</v>
      </c>
      <c r="R37" s="78">
        <v>1123</v>
      </c>
      <c r="S37" s="86">
        <v>1982</v>
      </c>
    </row>
    <row r="38" spans="1:19" ht="12.75" hidden="1" outlineLevel="1">
      <c r="A38" s="78">
        <v>1983</v>
      </c>
      <c r="B38" s="78">
        <v>216</v>
      </c>
      <c r="C38" s="78">
        <v>6052</v>
      </c>
      <c r="D38" s="78">
        <v>2578</v>
      </c>
      <c r="E38" s="78">
        <v>69</v>
      </c>
      <c r="F38" s="78">
        <v>131</v>
      </c>
      <c r="G38" s="78">
        <v>70</v>
      </c>
      <c r="H38" s="78">
        <v>3048</v>
      </c>
      <c r="I38" s="78">
        <v>73</v>
      </c>
      <c r="J38" s="78">
        <v>2218</v>
      </c>
      <c r="K38" s="78"/>
      <c r="L38" s="78">
        <v>26</v>
      </c>
      <c r="M38" s="78">
        <v>144</v>
      </c>
      <c r="N38" s="78" t="s">
        <v>321</v>
      </c>
      <c r="O38" s="78" t="s">
        <v>321</v>
      </c>
      <c r="P38" s="78" t="s">
        <v>321</v>
      </c>
      <c r="Q38" s="78">
        <v>125</v>
      </c>
      <c r="R38" s="78">
        <v>1212</v>
      </c>
      <c r="S38" s="86">
        <v>1983</v>
      </c>
    </row>
    <row r="39" spans="1:19" ht="12.75" hidden="1" outlineLevel="1">
      <c r="A39" s="78">
        <v>1984</v>
      </c>
      <c r="B39" s="78">
        <v>180</v>
      </c>
      <c r="C39" s="78">
        <v>6260</v>
      </c>
      <c r="D39" s="78">
        <v>2758</v>
      </c>
      <c r="E39" s="78">
        <v>77</v>
      </c>
      <c r="F39" s="78">
        <v>165</v>
      </c>
      <c r="G39" s="78">
        <v>57</v>
      </c>
      <c r="H39" s="78">
        <v>3575</v>
      </c>
      <c r="I39" s="78">
        <v>69</v>
      </c>
      <c r="J39" s="78">
        <v>2265</v>
      </c>
      <c r="K39" s="78"/>
      <c r="L39" s="78">
        <v>17</v>
      </c>
      <c r="M39" s="78">
        <v>123</v>
      </c>
      <c r="N39" s="78" t="s">
        <v>321</v>
      </c>
      <c r="O39" s="78" t="s">
        <v>321</v>
      </c>
      <c r="P39" s="78" t="s">
        <v>321</v>
      </c>
      <c r="Q39" s="78">
        <v>130</v>
      </c>
      <c r="R39" s="78">
        <v>1246</v>
      </c>
      <c r="S39" s="86">
        <v>1984</v>
      </c>
    </row>
    <row r="40" spans="1:19" ht="12.75" collapsed="1">
      <c r="A40" s="78">
        <v>1985</v>
      </c>
      <c r="B40" s="78">
        <v>200</v>
      </c>
      <c r="C40" s="78">
        <v>6373</v>
      </c>
      <c r="D40" s="78">
        <v>2893</v>
      </c>
      <c r="E40" s="78">
        <v>78</v>
      </c>
      <c r="F40" s="78">
        <v>173</v>
      </c>
      <c r="G40" s="78">
        <v>58</v>
      </c>
      <c r="H40" s="78">
        <v>2701</v>
      </c>
      <c r="I40" s="78">
        <v>63</v>
      </c>
      <c r="J40" s="78">
        <v>2545</v>
      </c>
      <c r="K40" s="78"/>
      <c r="L40" s="78">
        <v>23</v>
      </c>
      <c r="M40" s="78">
        <v>113</v>
      </c>
      <c r="N40" s="78" t="s">
        <v>321</v>
      </c>
      <c r="O40" s="78" t="s">
        <v>321</v>
      </c>
      <c r="P40" s="78" t="s">
        <v>321</v>
      </c>
      <c r="Q40" s="78">
        <v>135</v>
      </c>
      <c r="R40" s="78">
        <v>1320</v>
      </c>
      <c r="S40" s="86">
        <v>1985</v>
      </c>
    </row>
    <row r="41" spans="1:19" ht="12.75" hidden="1" outlineLevel="1">
      <c r="A41" s="78">
        <v>1986</v>
      </c>
      <c r="B41" s="78">
        <v>198</v>
      </c>
      <c r="C41" s="78">
        <v>6262</v>
      </c>
      <c r="D41" s="78">
        <v>2876</v>
      </c>
      <c r="E41" s="78">
        <v>83</v>
      </c>
      <c r="F41" s="78">
        <v>176</v>
      </c>
      <c r="G41" s="78">
        <v>47</v>
      </c>
      <c r="H41" s="78">
        <v>3305</v>
      </c>
      <c r="I41" s="78">
        <v>73</v>
      </c>
      <c r="J41" s="78">
        <v>2450</v>
      </c>
      <c r="K41" s="78"/>
      <c r="L41" s="78">
        <v>25</v>
      </c>
      <c r="M41" s="78">
        <v>129</v>
      </c>
      <c r="N41" s="78" t="s">
        <v>321</v>
      </c>
      <c r="O41" s="78" t="s">
        <v>321</v>
      </c>
      <c r="P41" s="78" t="s">
        <v>321</v>
      </c>
      <c r="Q41" s="78">
        <v>135</v>
      </c>
      <c r="R41" s="78">
        <v>1257</v>
      </c>
      <c r="S41" s="86">
        <v>1986</v>
      </c>
    </row>
    <row r="42" spans="1:19" ht="12.75" hidden="1" outlineLevel="1">
      <c r="A42" s="78">
        <v>1987</v>
      </c>
      <c r="B42" s="78">
        <v>191</v>
      </c>
      <c r="C42" s="78">
        <v>6487</v>
      </c>
      <c r="D42" s="78">
        <v>2999</v>
      </c>
      <c r="E42" s="78">
        <v>90</v>
      </c>
      <c r="F42" s="78">
        <v>189</v>
      </c>
      <c r="G42" s="78">
        <v>38</v>
      </c>
      <c r="H42" s="78">
        <v>2606</v>
      </c>
      <c r="I42" s="78">
        <v>76</v>
      </c>
      <c r="J42" s="78">
        <v>2337</v>
      </c>
      <c r="K42" s="78"/>
      <c r="L42" s="78">
        <v>17</v>
      </c>
      <c r="M42" s="78">
        <v>80</v>
      </c>
      <c r="N42" s="78" t="s">
        <v>321</v>
      </c>
      <c r="O42" s="78" t="s">
        <v>321</v>
      </c>
      <c r="P42" s="78" t="s">
        <v>321</v>
      </c>
      <c r="Q42" s="78">
        <v>129</v>
      </c>
      <c r="R42" s="78">
        <v>1195</v>
      </c>
      <c r="S42" s="86">
        <v>1987</v>
      </c>
    </row>
    <row r="43" spans="1:19" ht="12.75" hidden="1" outlineLevel="1">
      <c r="A43" s="78">
        <v>1988</v>
      </c>
      <c r="B43" s="78">
        <v>172</v>
      </c>
      <c r="C43" s="78">
        <v>6029</v>
      </c>
      <c r="D43" s="78">
        <v>2841</v>
      </c>
      <c r="E43" s="78">
        <v>85</v>
      </c>
      <c r="F43" s="78">
        <v>166</v>
      </c>
      <c r="G43" s="78">
        <v>41</v>
      </c>
      <c r="H43" s="78">
        <v>3119</v>
      </c>
      <c r="I43" s="78">
        <v>77</v>
      </c>
      <c r="J43" s="78">
        <v>2328</v>
      </c>
      <c r="K43" s="78"/>
      <c r="L43" s="78">
        <v>18</v>
      </c>
      <c r="M43" s="78">
        <v>91</v>
      </c>
      <c r="N43" s="78" t="s">
        <v>321</v>
      </c>
      <c r="O43" s="78" t="s">
        <v>321</v>
      </c>
      <c r="P43" s="78" t="s">
        <v>321</v>
      </c>
      <c r="Q43" s="78">
        <v>127</v>
      </c>
      <c r="R43" s="78">
        <v>1239</v>
      </c>
      <c r="S43" s="86">
        <v>1988</v>
      </c>
    </row>
    <row r="44" spans="1:19" ht="12.75" hidden="1" outlineLevel="1">
      <c r="A44" s="78">
        <v>1989</v>
      </c>
      <c r="B44" s="78">
        <v>173</v>
      </c>
      <c r="C44" s="78">
        <v>6175</v>
      </c>
      <c r="D44" s="78">
        <v>2847</v>
      </c>
      <c r="E44" s="78">
        <v>101</v>
      </c>
      <c r="F44" s="78">
        <v>211</v>
      </c>
      <c r="G44" s="78">
        <v>34</v>
      </c>
      <c r="H44" s="78">
        <v>2698</v>
      </c>
      <c r="I44" s="78">
        <v>69</v>
      </c>
      <c r="J44" s="78">
        <v>2470</v>
      </c>
      <c r="K44" s="78"/>
      <c r="L44" s="78">
        <v>24</v>
      </c>
      <c r="M44" s="78">
        <v>176</v>
      </c>
      <c r="N44" s="78" t="s">
        <v>321</v>
      </c>
      <c r="O44" s="78" t="s">
        <v>321</v>
      </c>
      <c r="P44" s="78" t="s">
        <v>321</v>
      </c>
      <c r="Q44" s="78">
        <v>118</v>
      </c>
      <c r="R44" s="78">
        <v>1149</v>
      </c>
      <c r="S44" s="86">
        <v>1989</v>
      </c>
    </row>
    <row r="45" spans="1:19" ht="12.75" collapsed="1">
      <c r="A45" s="78">
        <v>1990</v>
      </c>
      <c r="B45" s="78">
        <v>167</v>
      </c>
      <c r="C45" s="78">
        <v>6328</v>
      </c>
      <c r="D45" s="78">
        <v>2850</v>
      </c>
      <c r="E45" s="78">
        <v>120</v>
      </c>
      <c r="F45" s="78">
        <v>239</v>
      </c>
      <c r="G45" s="78">
        <v>30</v>
      </c>
      <c r="H45" s="78">
        <v>3251</v>
      </c>
      <c r="I45" s="78">
        <v>71</v>
      </c>
      <c r="J45" s="78">
        <v>2781</v>
      </c>
      <c r="K45" s="78"/>
      <c r="L45" s="78">
        <v>25</v>
      </c>
      <c r="M45" s="78">
        <v>171</v>
      </c>
      <c r="N45" s="78" t="s">
        <v>321</v>
      </c>
      <c r="O45" s="78" t="s">
        <v>321</v>
      </c>
      <c r="P45" s="78" t="s">
        <v>321</v>
      </c>
      <c r="Q45" s="78">
        <v>118</v>
      </c>
      <c r="R45" s="78">
        <v>1058</v>
      </c>
      <c r="S45" s="86">
        <v>1990</v>
      </c>
    </row>
    <row r="46" spans="1:19" ht="12.75" hidden="1" outlineLevel="1">
      <c r="A46" s="78">
        <v>1991</v>
      </c>
      <c r="B46" s="78">
        <v>167</v>
      </c>
      <c r="C46" s="78">
        <v>6204</v>
      </c>
      <c r="D46" s="78">
        <v>2843</v>
      </c>
      <c r="E46" s="78">
        <v>111</v>
      </c>
      <c r="F46" s="78">
        <v>236</v>
      </c>
      <c r="G46" s="78">
        <v>28</v>
      </c>
      <c r="H46" s="78">
        <v>3543</v>
      </c>
      <c r="I46" s="78">
        <v>77</v>
      </c>
      <c r="J46" s="78">
        <v>2689</v>
      </c>
      <c r="K46" s="78"/>
      <c r="L46" s="78">
        <v>29</v>
      </c>
      <c r="M46" s="78">
        <v>213</v>
      </c>
      <c r="N46" s="78" t="s">
        <v>321</v>
      </c>
      <c r="O46" s="78" t="s">
        <v>321</v>
      </c>
      <c r="P46" s="78" t="s">
        <v>321</v>
      </c>
      <c r="Q46" s="78">
        <v>78</v>
      </c>
      <c r="R46" s="78">
        <v>518</v>
      </c>
      <c r="S46" s="78">
        <v>1991</v>
      </c>
    </row>
    <row r="47" spans="1:19" ht="12.75" hidden="1" outlineLevel="1">
      <c r="A47" s="78">
        <v>1992</v>
      </c>
      <c r="B47" s="78">
        <v>159</v>
      </c>
      <c r="C47" s="78">
        <v>6013</v>
      </c>
      <c r="D47" s="78">
        <v>2747</v>
      </c>
      <c r="E47" s="78">
        <v>107</v>
      </c>
      <c r="F47" s="78">
        <v>249</v>
      </c>
      <c r="G47" s="78">
        <v>28</v>
      </c>
      <c r="H47" s="78">
        <v>2902</v>
      </c>
      <c r="I47" s="78">
        <v>74</v>
      </c>
      <c r="J47" s="78">
        <v>2878</v>
      </c>
      <c r="K47" s="78"/>
      <c r="L47" s="78">
        <v>31</v>
      </c>
      <c r="M47" s="78">
        <v>277</v>
      </c>
      <c r="N47" s="78" t="s">
        <v>321</v>
      </c>
      <c r="O47" s="78" t="s">
        <v>321</v>
      </c>
      <c r="P47" s="78" t="s">
        <v>321</v>
      </c>
      <c r="Q47" s="78">
        <v>91</v>
      </c>
      <c r="R47" s="78">
        <v>807</v>
      </c>
      <c r="S47" s="78">
        <v>1992</v>
      </c>
    </row>
    <row r="48" spans="1:19" ht="12.75" hidden="1" outlineLevel="1">
      <c r="A48" s="78">
        <v>1993</v>
      </c>
      <c r="B48" s="78">
        <v>141</v>
      </c>
      <c r="C48" s="78">
        <v>5675</v>
      </c>
      <c r="D48" s="78">
        <v>2601</v>
      </c>
      <c r="E48" s="78">
        <v>107</v>
      </c>
      <c r="F48" s="78">
        <v>276</v>
      </c>
      <c r="G48" s="78">
        <v>27</v>
      </c>
      <c r="H48" s="78">
        <v>3236</v>
      </c>
      <c r="I48" s="78">
        <v>78</v>
      </c>
      <c r="J48" s="78">
        <v>2641</v>
      </c>
      <c r="K48" s="78"/>
      <c r="L48" s="78">
        <v>32</v>
      </c>
      <c r="M48" s="78">
        <v>181</v>
      </c>
      <c r="N48" s="78" t="s">
        <v>321</v>
      </c>
      <c r="O48" s="78" t="s">
        <v>321</v>
      </c>
      <c r="P48" s="78" t="s">
        <v>321</v>
      </c>
      <c r="Q48" s="78">
        <v>98</v>
      </c>
      <c r="R48" s="78">
        <v>952</v>
      </c>
      <c r="S48" s="78">
        <v>1993</v>
      </c>
    </row>
    <row r="49" spans="1:19" ht="12.75" hidden="1" outlineLevel="1">
      <c r="A49" s="78">
        <v>1994</v>
      </c>
      <c r="B49" s="78">
        <v>144</v>
      </c>
      <c r="C49" s="78">
        <v>5844</v>
      </c>
      <c r="D49" s="78">
        <v>2677</v>
      </c>
      <c r="E49" s="78">
        <v>111</v>
      </c>
      <c r="F49" s="78">
        <v>273</v>
      </c>
      <c r="G49" s="78">
        <v>22</v>
      </c>
      <c r="H49" s="78">
        <v>2787</v>
      </c>
      <c r="I49" s="78">
        <v>77</v>
      </c>
      <c r="J49" s="78">
        <v>2627</v>
      </c>
      <c r="K49" s="78"/>
      <c r="L49" s="78">
        <v>26</v>
      </c>
      <c r="M49" s="78">
        <v>136</v>
      </c>
      <c r="N49" s="78" t="s">
        <v>321</v>
      </c>
      <c r="O49" s="78" t="s">
        <v>321</v>
      </c>
      <c r="P49" s="78" t="s">
        <v>321</v>
      </c>
      <c r="Q49" s="78">
        <v>103</v>
      </c>
      <c r="R49" s="78">
        <v>974</v>
      </c>
      <c r="S49" s="78">
        <v>1994</v>
      </c>
    </row>
    <row r="50" spans="1:19" ht="12.75" collapsed="1">
      <c r="A50" s="78">
        <v>1995</v>
      </c>
      <c r="B50" s="78">
        <v>144</v>
      </c>
      <c r="C50" s="78">
        <v>5862</v>
      </c>
      <c r="D50" s="78">
        <v>2643</v>
      </c>
      <c r="E50" s="78">
        <v>113</v>
      </c>
      <c r="F50" s="78">
        <v>295</v>
      </c>
      <c r="G50" s="78">
        <v>24</v>
      </c>
      <c r="H50" s="78">
        <v>2429</v>
      </c>
      <c r="I50" s="78">
        <v>79</v>
      </c>
      <c r="J50" s="78">
        <v>2632</v>
      </c>
      <c r="K50" s="78"/>
      <c r="L50" s="78">
        <v>30</v>
      </c>
      <c r="M50" s="78">
        <v>145</v>
      </c>
      <c r="N50" s="78" t="s">
        <v>321</v>
      </c>
      <c r="O50" s="78" t="s">
        <v>321</v>
      </c>
      <c r="P50" s="78" t="s">
        <v>321</v>
      </c>
      <c r="Q50" s="78">
        <v>113</v>
      </c>
      <c r="R50" s="78">
        <v>1022</v>
      </c>
      <c r="S50" s="78">
        <v>1995</v>
      </c>
    </row>
    <row r="51" spans="1:19" ht="12.75" hidden="1" outlineLevel="1">
      <c r="A51" s="78">
        <v>1996</v>
      </c>
      <c r="B51" s="78">
        <v>140</v>
      </c>
      <c r="C51" s="78">
        <v>5905</v>
      </c>
      <c r="D51" s="78">
        <v>2652</v>
      </c>
      <c r="E51" s="78">
        <v>131</v>
      </c>
      <c r="F51" s="78">
        <v>319</v>
      </c>
      <c r="G51" s="78">
        <v>24</v>
      </c>
      <c r="H51" s="78">
        <v>2392</v>
      </c>
      <c r="I51" s="78">
        <v>76</v>
      </c>
      <c r="J51" s="78">
        <v>3352</v>
      </c>
      <c r="K51" s="78"/>
      <c r="L51" s="78">
        <v>29</v>
      </c>
      <c r="M51" s="78">
        <v>275</v>
      </c>
      <c r="N51" s="78" t="s">
        <v>321</v>
      </c>
      <c r="O51" s="78" t="s">
        <v>321</v>
      </c>
      <c r="P51" s="78" t="s">
        <v>321</v>
      </c>
      <c r="Q51" s="78">
        <v>114</v>
      </c>
      <c r="R51" s="78">
        <v>1120</v>
      </c>
      <c r="S51" s="78">
        <v>1996</v>
      </c>
    </row>
    <row r="52" spans="1:19" ht="12.75" hidden="1" outlineLevel="1">
      <c r="A52" s="78">
        <v>1997</v>
      </c>
      <c r="B52" s="78">
        <v>135</v>
      </c>
      <c r="C52" s="78">
        <v>5736</v>
      </c>
      <c r="D52" s="78">
        <v>2622</v>
      </c>
      <c r="E52" s="78">
        <v>127</v>
      </c>
      <c r="F52" s="78">
        <v>325</v>
      </c>
      <c r="G52" s="78">
        <v>22</v>
      </c>
      <c r="H52" s="78">
        <v>2128</v>
      </c>
      <c r="I52" s="78">
        <v>74</v>
      </c>
      <c r="J52" s="78">
        <v>3234</v>
      </c>
      <c r="K52" s="78"/>
      <c r="L52" s="78">
        <v>36</v>
      </c>
      <c r="M52" s="78">
        <v>269</v>
      </c>
      <c r="N52" s="78" t="s">
        <v>321</v>
      </c>
      <c r="O52" s="78" t="s">
        <v>321</v>
      </c>
      <c r="P52" s="78" t="s">
        <v>321</v>
      </c>
      <c r="Q52" s="78">
        <v>106</v>
      </c>
      <c r="R52" s="78">
        <v>1000</v>
      </c>
      <c r="S52" s="78">
        <v>1997</v>
      </c>
    </row>
    <row r="53" spans="1:19" ht="12.75" hidden="1" outlineLevel="1">
      <c r="A53" s="78">
        <v>1998</v>
      </c>
      <c r="B53" s="78">
        <v>129</v>
      </c>
      <c r="C53" s="78">
        <v>5489</v>
      </c>
      <c r="D53" s="78">
        <v>2614</v>
      </c>
      <c r="E53" s="78">
        <v>130</v>
      </c>
      <c r="F53" s="78">
        <v>342</v>
      </c>
      <c r="G53" s="78">
        <v>25</v>
      </c>
      <c r="H53" s="78">
        <v>2056</v>
      </c>
      <c r="I53" s="78">
        <v>71</v>
      </c>
      <c r="J53" s="78">
        <v>3608</v>
      </c>
      <c r="K53" s="78"/>
      <c r="L53" s="78">
        <v>39</v>
      </c>
      <c r="M53" s="78">
        <v>287</v>
      </c>
      <c r="N53" s="78" t="s">
        <v>321</v>
      </c>
      <c r="O53" s="78" t="s">
        <v>321</v>
      </c>
      <c r="P53" s="78" t="s">
        <v>321</v>
      </c>
      <c r="Q53" s="78">
        <v>95</v>
      </c>
      <c r="R53" s="78">
        <v>849</v>
      </c>
      <c r="S53" s="78">
        <v>1998</v>
      </c>
    </row>
    <row r="54" spans="1:19" ht="12.75" hidden="1" outlineLevel="1">
      <c r="A54" s="78">
        <v>1999</v>
      </c>
      <c r="B54" s="78">
        <v>124</v>
      </c>
      <c r="C54" s="78">
        <v>5093</v>
      </c>
      <c r="D54" s="78">
        <v>2589</v>
      </c>
      <c r="E54" s="78">
        <v>117</v>
      </c>
      <c r="F54" s="78">
        <v>354</v>
      </c>
      <c r="G54" s="78">
        <v>21</v>
      </c>
      <c r="H54" s="78">
        <v>2122</v>
      </c>
      <c r="I54" s="78">
        <v>70</v>
      </c>
      <c r="J54" s="78">
        <v>3264</v>
      </c>
      <c r="K54" s="78"/>
      <c r="L54" s="78">
        <v>33</v>
      </c>
      <c r="M54" s="78">
        <v>313</v>
      </c>
      <c r="N54" s="78" t="s">
        <v>321</v>
      </c>
      <c r="O54" s="78" t="s">
        <v>321</v>
      </c>
      <c r="P54" s="78" t="s">
        <v>321</v>
      </c>
      <c r="Q54" s="78">
        <v>90</v>
      </c>
      <c r="R54" s="78">
        <v>915</v>
      </c>
      <c r="S54" s="78">
        <v>1999</v>
      </c>
    </row>
    <row r="55" spans="1:19" ht="12.75" collapsed="1">
      <c r="A55" s="78">
        <v>2000</v>
      </c>
      <c r="B55" s="78">
        <v>119</v>
      </c>
      <c r="C55" s="78">
        <v>5054</v>
      </c>
      <c r="D55" s="78">
        <v>2562</v>
      </c>
      <c r="E55" s="78">
        <v>115</v>
      </c>
      <c r="F55" s="78">
        <v>379</v>
      </c>
      <c r="G55" s="78">
        <v>16</v>
      </c>
      <c r="H55" s="78">
        <v>2013</v>
      </c>
      <c r="I55" s="78">
        <v>66</v>
      </c>
      <c r="J55" s="78">
        <v>3319</v>
      </c>
      <c r="K55" s="78"/>
      <c r="L55" s="78">
        <v>32</v>
      </c>
      <c r="M55" s="78">
        <v>239</v>
      </c>
      <c r="N55" s="78" t="s">
        <v>321</v>
      </c>
      <c r="O55" s="78" t="s">
        <v>321</v>
      </c>
      <c r="P55" s="78" t="s">
        <v>321</v>
      </c>
      <c r="Q55" s="78">
        <v>89</v>
      </c>
      <c r="R55" s="78">
        <v>953</v>
      </c>
      <c r="S55" s="78">
        <v>2000</v>
      </c>
    </row>
    <row r="56" spans="1:19" ht="12.75">
      <c r="A56" s="78">
        <v>2001</v>
      </c>
      <c r="B56" s="78">
        <v>111</v>
      </c>
      <c r="C56" s="78">
        <v>5009</v>
      </c>
      <c r="D56" s="78">
        <v>2639</v>
      </c>
      <c r="E56" s="78">
        <v>107</v>
      </c>
      <c r="F56" s="78">
        <v>424</v>
      </c>
      <c r="G56" s="78">
        <v>20</v>
      </c>
      <c r="H56" s="78">
        <v>2248</v>
      </c>
      <c r="I56" s="78">
        <v>58</v>
      </c>
      <c r="J56" s="78">
        <v>3319</v>
      </c>
      <c r="K56" s="78"/>
      <c r="L56" s="78">
        <v>26</v>
      </c>
      <c r="M56" s="78">
        <v>210</v>
      </c>
      <c r="N56" s="78" t="s">
        <v>321</v>
      </c>
      <c r="O56" s="78" t="s">
        <v>321</v>
      </c>
      <c r="P56" s="78" t="s">
        <v>321</v>
      </c>
      <c r="Q56" s="78">
        <v>85</v>
      </c>
      <c r="R56" s="78">
        <v>953</v>
      </c>
      <c r="S56" s="78">
        <v>2001</v>
      </c>
    </row>
    <row r="57" spans="1:19" ht="12.75">
      <c r="A57" s="78">
        <v>2002</v>
      </c>
      <c r="B57" s="78">
        <v>115</v>
      </c>
      <c r="C57" s="78">
        <v>5211</v>
      </c>
      <c r="D57" s="78">
        <v>2705</v>
      </c>
      <c r="E57" s="78">
        <v>102</v>
      </c>
      <c r="F57" s="78">
        <v>408</v>
      </c>
      <c r="G57" s="78">
        <v>13</v>
      </c>
      <c r="H57" s="78">
        <v>2101</v>
      </c>
      <c r="I57" s="78">
        <v>57</v>
      </c>
      <c r="J57" s="78">
        <v>3201</v>
      </c>
      <c r="K57" s="78"/>
      <c r="L57" s="78">
        <v>18</v>
      </c>
      <c r="M57" s="78">
        <v>205</v>
      </c>
      <c r="N57" s="78" t="s">
        <v>321</v>
      </c>
      <c r="O57" s="78">
        <v>10284</v>
      </c>
      <c r="P57" s="78" t="s">
        <v>321</v>
      </c>
      <c r="Q57" s="78">
        <v>82</v>
      </c>
      <c r="R57" s="78">
        <v>943</v>
      </c>
      <c r="S57" s="78">
        <v>2002</v>
      </c>
    </row>
    <row r="58" spans="1:19" ht="12.75">
      <c r="A58" s="78">
        <v>2003</v>
      </c>
      <c r="B58" s="78">
        <v>112</v>
      </c>
      <c r="C58" s="78">
        <v>5314</v>
      </c>
      <c r="D58" s="78">
        <v>2737</v>
      </c>
      <c r="E58" s="78">
        <v>104</v>
      </c>
      <c r="F58" s="78">
        <v>408</v>
      </c>
      <c r="G58" s="78">
        <v>18</v>
      </c>
      <c r="H58" s="78">
        <v>1979</v>
      </c>
      <c r="I58" s="78">
        <v>55</v>
      </c>
      <c r="J58" s="78">
        <v>3070</v>
      </c>
      <c r="K58" s="78"/>
      <c r="L58" s="78">
        <v>22</v>
      </c>
      <c r="M58" s="78">
        <v>241</v>
      </c>
      <c r="N58" s="78" t="s">
        <v>321</v>
      </c>
      <c r="O58" s="78">
        <v>9975</v>
      </c>
      <c r="P58" s="78" t="s">
        <v>321</v>
      </c>
      <c r="Q58" s="78">
        <v>84</v>
      </c>
      <c r="R58" s="78">
        <v>937</v>
      </c>
      <c r="S58" s="78">
        <v>2003</v>
      </c>
    </row>
    <row r="59" spans="1:19" ht="12.75">
      <c r="A59" s="78">
        <v>2004</v>
      </c>
      <c r="B59" s="78">
        <v>108</v>
      </c>
      <c r="C59" s="78">
        <v>5473</v>
      </c>
      <c r="D59" s="78">
        <v>2739</v>
      </c>
      <c r="E59" s="78">
        <v>99</v>
      </c>
      <c r="F59" s="78">
        <v>414</v>
      </c>
      <c r="G59" s="78">
        <v>14</v>
      </c>
      <c r="H59" s="78">
        <v>990</v>
      </c>
      <c r="I59" s="78">
        <v>51</v>
      </c>
      <c r="J59" s="78">
        <v>3149</v>
      </c>
      <c r="K59" s="78"/>
      <c r="L59" s="78">
        <v>21</v>
      </c>
      <c r="M59" s="78">
        <v>286</v>
      </c>
      <c r="N59" s="78" t="s">
        <v>321</v>
      </c>
      <c r="O59" s="78">
        <v>11130</v>
      </c>
      <c r="P59" s="78" t="s">
        <v>321</v>
      </c>
      <c r="Q59" s="78">
        <v>101</v>
      </c>
      <c r="R59" s="78">
        <v>1096</v>
      </c>
      <c r="S59" s="78">
        <v>2004</v>
      </c>
    </row>
    <row r="60" spans="1:19" ht="12.75">
      <c r="A60" s="78">
        <v>2005</v>
      </c>
      <c r="B60" s="78">
        <v>106</v>
      </c>
      <c r="C60" s="78">
        <v>5564</v>
      </c>
      <c r="D60" s="78">
        <v>2851</v>
      </c>
      <c r="E60" s="78">
        <v>98</v>
      </c>
      <c r="F60" s="78">
        <v>409</v>
      </c>
      <c r="G60" s="78">
        <v>16</v>
      </c>
      <c r="H60" s="78">
        <v>1703</v>
      </c>
      <c r="I60" s="78">
        <v>50</v>
      </c>
      <c r="J60" s="78">
        <v>3603</v>
      </c>
      <c r="K60" s="78"/>
      <c r="L60" s="78">
        <v>26</v>
      </c>
      <c r="M60" s="78">
        <v>324</v>
      </c>
      <c r="N60" s="78">
        <v>26</v>
      </c>
      <c r="O60" s="78">
        <v>10362</v>
      </c>
      <c r="P60" s="78">
        <v>24</v>
      </c>
      <c r="Q60" s="78">
        <v>101</v>
      </c>
      <c r="R60" s="78">
        <v>1033</v>
      </c>
      <c r="S60" s="78">
        <v>2005</v>
      </c>
    </row>
    <row r="61" spans="1:19" ht="12.75">
      <c r="A61" s="78">
        <v>2006</v>
      </c>
      <c r="B61" s="78">
        <v>98</v>
      </c>
      <c r="C61" s="78">
        <v>5826</v>
      </c>
      <c r="D61" s="78">
        <v>2985</v>
      </c>
      <c r="E61" s="78">
        <v>93</v>
      </c>
      <c r="F61" s="78">
        <v>426</v>
      </c>
      <c r="G61" s="78">
        <v>14</v>
      </c>
      <c r="H61" s="78">
        <v>1723</v>
      </c>
      <c r="I61" s="78">
        <v>49</v>
      </c>
      <c r="J61" s="78">
        <v>3661</v>
      </c>
      <c r="K61" s="78"/>
      <c r="L61" s="78">
        <v>21</v>
      </c>
      <c r="M61" s="78">
        <v>358</v>
      </c>
      <c r="N61" s="78" t="s">
        <v>321</v>
      </c>
      <c r="O61" s="78">
        <v>11712</v>
      </c>
      <c r="P61" s="78" t="s">
        <v>321</v>
      </c>
      <c r="Q61" s="78">
        <v>98</v>
      </c>
      <c r="R61" s="78">
        <v>854</v>
      </c>
      <c r="S61" s="78">
        <v>2006</v>
      </c>
    </row>
    <row r="62" spans="1:19" ht="12.75">
      <c r="A62" s="78">
        <v>2007</v>
      </c>
      <c r="B62" s="78">
        <v>98</v>
      </c>
      <c r="C62" s="78">
        <v>6029</v>
      </c>
      <c r="D62" s="78">
        <v>3059</v>
      </c>
      <c r="E62" s="78">
        <v>89</v>
      </c>
      <c r="F62" s="78">
        <v>441</v>
      </c>
      <c r="G62" s="78">
        <v>13</v>
      </c>
      <c r="H62" s="78">
        <v>1735</v>
      </c>
      <c r="I62" s="78">
        <v>48</v>
      </c>
      <c r="J62" s="78">
        <v>3683</v>
      </c>
      <c r="K62" s="78"/>
      <c r="L62" s="78">
        <v>22</v>
      </c>
      <c r="M62" s="78">
        <v>319</v>
      </c>
      <c r="N62" s="78">
        <v>109</v>
      </c>
      <c r="O62" s="78">
        <v>12060</v>
      </c>
      <c r="P62" s="78">
        <v>115</v>
      </c>
      <c r="Q62" s="78">
        <v>96</v>
      </c>
      <c r="R62" s="78">
        <v>1079</v>
      </c>
      <c r="S62" s="78">
        <v>2007</v>
      </c>
    </row>
    <row r="63" spans="1:19" ht="12.75">
      <c r="A63" s="78">
        <v>2008</v>
      </c>
      <c r="B63" s="78">
        <v>100</v>
      </c>
      <c r="C63" s="78">
        <v>6047</v>
      </c>
      <c r="D63" s="78">
        <v>3027</v>
      </c>
      <c r="E63" s="78">
        <v>96</v>
      </c>
      <c r="F63" s="78">
        <v>494</v>
      </c>
      <c r="G63" s="78">
        <v>15</v>
      </c>
      <c r="H63" s="78">
        <v>1758</v>
      </c>
      <c r="I63" s="78">
        <v>49</v>
      </c>
      <c r="J63" s="78">
        <v>3850</v>
      </c>
      <c r="K63" s="78"/>
      <c r="L63" s="78">
        <v>29</v>
      </c>
      <c r="M63" s="78">
        <v>425</v>
      </c>
      <c r="N63" s="78" t="s">
        <v>321</v>
      </c>
      <c r="O63" s="78">
        <v>12179</v>
      </c>
      <c r="P63" s="78" t="s">
        <v>321</v>
      </c>
      <c r="Q63" s="78">
        <v>97</v>
      </c>
      <c r="R63" s="78">
        <v>1082</v>
      </c>
      <c r="S63" s="78">
        <v>2008</v>
      </c>
    </row>
    <row r="64" spans="1:19" ht="12.75">
      <c r="A64" s="78">
        <v>2009</v>
      </c>
      <c r="B64" s="78">
        <v>96</v>
      </c>
      <c r="C64" s="78">
        <v>6078</v>
      </c>
      <c r="D64" s="78">
        <v>2998</v>
      </c>
      <c r="E64" s="78">
        <v>95</v>
      </c>
      <c r="F64" s="78">
        <v>501</v>
      </c>
      <c r="G64" s="78">
        <v>16</v>
      </c>
      <c r="H64" s="78">
        <v>1811</v>
      </c>
      <c r="I64" s="78">
        <v>46</v>
      </c>
      <c r="J64" s="78">
        <v>3963</v>
      </c>
      <c r="K64" s="78"/>
      <c r="L64" s="78">
        <v>29</v>
      </c>
      <c r="M64" s="78">
        <v>452</v>
      </c>
      <c r="N64" s="78">
        <v>125</v>
      </c>
      <c r="O64" s="78">
        <v>12000</v>
      </c>
      <c r="P64" s="78">
        <v>100</v>
      </c>
      <c r="Q64" s="78">
        <v>99</v>
      </c>
      <c r="R64" s="78">
        <v>1068</v>
      </c>
      <c r="S64" s="78">
        <v>2009</v>
      </c>
    </row>
    <row r="65" spans="1:19" ht="12.75">
      <c r="A65" s="78">
        <v>2010</v>
      </c>
      <c r="B65" s="78">
        <v>95</v>
      </c>
      <c r="C65" s="78">
        <v>5993</v>
      </c>
      <c r="D65" s="78">
        <v>2807</v>
      </c>
      <c r="E65" s="78">
        <v>99</v>
      </c>
      <c r="F65" s="78">
        <v>489</v>
      </c>
      <c r="G65" s="78">
        <v>12</v>
      </c>
      <c r="H65" s="78">
        <v>1690</v>
      </c>
      <c r="I65" s="78">
        <v>46</v>
      </c>
      <c r="J65" s="78">
        <v>3656</v>
      </c>
      <c r="K65" s="78"/>
      <c r="L65" s="78">
        <v>27</v>
      </c>
      <c r="M65" s="78">
        <v>416</v>
      </c>
      <c r="N65" s="78">
        <v>133</v>
      </c>
      <c r="O65" s="78">
        <v>12626</v>
      </c>
      <c r="P65" s="78">
        <v>114</v>
      </c>
      <c r="Q65" s="78">
        <v>105</v>
      </c>
      <c r="R65" s="78">
        <v>1173</v>
      </c>
      <c r="S65" s="78">
        <v>2010</v>
      </c>
    </row>
    <row r="66" spans="1:19" ht="12.75">
      <c r="A66" s="78">
        <v>2011</v>
      </c>
      <c r="B66" s="78">
        <v>95</v>
      </c>
      <c r="C66" s="78">
        <v>6154</v>
      </c>
      <c r="D66" s="78">
        <v>2883</v>
      </c>
      <c r="E66" s="78">
        <v>98</v>
      </c>
      <c r="F66" s="78">
        <v>523</v>
      </c>
      <c r="G66" s="78">
        <v>12</v>
      </c>
      <c r="H66" s="78">
        <v>1789</v>
      </c>
      <c r="I66" s="78">
        <v>45</v>
      </c>
      <c r="J66" s="78">
        <v>3631</v>
      </c>
      <c r="K66" s="78"/>
      <c r="L66" s="78">
        <v>28</v>
      </c>
      <c r="M66" s="78">
        <v>476</v>
      </c>
      <c r="N66" s="78">
        <v>133</v>
      </c>
      <c r="O66" s="78">
        <v>12331</v>
      </c>
      <c r="P66" s="78" t="s">
        <v>321</v>
      </c>
      <c r="Q66" s="78">
        <v>101</v>
      </c>
      <c r="R66" s="78">
        <v>953</v>
      </c>
      <c r="S66" s="78">
        <v>2011</v>
      </c>
    </row>
    <row r="67" spans="1:19" ht="12.75">
      <c r="A67" s="78">
        <v>2012</v>
      </c>
      <c r="B67" s="78">
        <v>94</v>
      </c>
      <c r="C67" s="78">
        <v>6287</v>
      </c>
      <c r="D67" s="78">
        <v>2994</v>
      </c>
      <c r="E67" s="78">
        <v>99</v>
      </c>
      <c r="F67" s="78">
        <v>506</v>
      </c>
      <c r="G67" s="78">
        <v>14</v>
      </c>
      <c r="H67" s="78">
        <v>1739</v>
      </c>
      <c r="I67" s="78">
        <v>43</v>
      </c>
      <c r="J67" s="78">
        <v>3800</v>
      </c>
      <c r="K67" s="78"/>
      <c r="L67" s="78">
        <v>28</v>
      </c>
      <c r="M67" s="78">
        <v>388</v>
      </c>
      <c r="N67" s="78">
        <v>125</v>
      </c>
      <c r="O67" s="78">
        <v>12390</v>
      </c>
      <c r="P67" s="78">
        <v>182</v>
      </c>
      <c r="Q67" s="78">
        <v>97</v>
      </c>
      <c r="R67" s="78">
        <v>847</v>
      </c>
      <c r="S67" s="78">
        <v>2012</v>
      </c>
    </row>
    <row r="68" spans="1:19" ht="12.75">
      <c r="A68" s="78">
        <v>2013</v>
      </c>
      <c r="B68" s="78">
        <v>94</v>
      </c>
      <c r="C68" s="78">
        <v>6010</v>
      </c>
      <c r="D68" s="78">
        <v>2827</v>
      </c>
      <c r="E68" s="78">
        <v>92</v>
      </c>
      <c r="F68" s="78">
        <v>466</v>
      </c>
      <c r="G68" s="78">
        <v>13</v>
      </c>
      <c r="H68" s="78">
        <v>1655</v>
      </c>
      <c r="I68" s="78">
        <v>41</v>
      </c>
      <c r="J68" s="78">
        <v>3522</v>
      </c>
      <c r="K68" s="78"/>
      <c r="L68" s="78">
        <v>22</v>
      </c>
      <c r="M68" s="78">
        <v>269</v>
      </c>
      <c r="N68" s="78">
        <v>121</v>
      </c>
      <c r="O68" s="78">
        <v>12811</v>
      </c>
      <c r="P68" s="78">
        <v>121</v>
      </c>
      <c r="Q68" s="78">
        <v>98</v>
      </c>
      <c r="R68" s="78">
        <v>977</v>
      </c>
      <c r="S68" s="78">
        <v>2013</v>
      </c>
    </row>
    <row r="69" spans="1:19" ht="12.75">
      <c r="A69" s="78">
        <v>2014</v>
      </c>
      <c r="B69" s="78">
        <v>93</v>
      </c>
      <c r="C69" s="78">
        <v>6212</v>
      </c>
      <c r="D69" s="78">
        <v>2819</v>
      </c>
      <c r="E69" s="78">
        <v>88</v>
      </c>
      <c r="F69" s="78">
        <v>487</v>
      </c>
      <c r="G69" s="78">
        <v>7</v>
      </c>
      <c r="H69" s="78">
        <v>1712</v>
      </c>
      <c r="I69" s="78">
        <v>41</v>
      </c>
      <c r="J69" s="78">
        <v>3581</v>
      </c>
      <c r="K69" s="78"/>
      <c r="L69" s="78">
        <v>18</v>
      </c>
      <c r="M69" s="78">
        <v>283</v>
      </c>
      <c r="N69" s="78">
        <v>112</v>
      </c>
      <c r="O69" s="78">
        <v>12557</v>
      </c>
      <c r="P69" s="78">
        <v>134</v>
      </c>
      <c r="Q69" s="78">
        <v>102</v>
      </c>
      <c r="R69" s="78">
        <v>975</v>
      </c>
      <c r="S69" s="78">
        <v>2014</v>
      </c>
    </row>
    <row r="70" spans="1:19" ht="12.75">
      <c r="A70" s="78">
        <v>2015</v>
      </c>
      <c r="B70" s="78">
        <v>89</v>
      </c>
      <c r="C70" s="78">
        <v>6031</v>
      </c>
      <c r="D70" s="78">
        <v>2764</v>
      </c>
      <c r="E70" s="78">
        <v>87</v>
      </c>
      <c r="F70" s="78">
        <v>464</v>
      </c>
      <c r="G70" s="78">
        <v>10</v>
      </c>
      <c r="H70" s="78">
        <v>1747</v>
      </c>
      <c r="I70" s="78">
        <v>39</v>
      </c>
      <c r="J70" s="78">
        <v>3892</v>
      </c>
      <c r="K70" s="78"/>
      <c r="L70" s="78">
        <v>22</v>
      </c>
      <c r="M70" s="78">
        <v>285</v>
      </c>
      <c r="N70" s="78">
        <v>110</v>
      </c>
      <c r="O70" s="78">
        <v>12345</v>
      </c>
      <c r="P70" s="78">
        <v>153</v>
      </c>
      <c r="Q70" s="78">
        <v>94</v>
      </c>
      <c r="R70" s="78">
        <v>783</v>
      </c>
      <c r="S70" s="78">
        <v>2015</v>
      </c>
    </row>
    <row r="71" spans="1:19" ht="12.75">
      <c r="A71" s="86">
        <v>2016</v>
      </c>
      <c r="B71" s="96">
        <v>87</v>
      </c>
      <c r="C71" s="96">
        <v>6232</v>
      </c>
      <c r="D71" s="96">
        <v>2645</v>
      </c>
      <c r="E71" s="96">
        <v>83</v>
      </c>
      <c r="F71" s="96">
        <v>438</v>
      </c>
      <c r="G71" s="96">
        <v>6</v>
      </c>
      <c r="H71" s="96">
        <v>1789</v>
      </c>
      <c r="I71" s="96">
        <v>40</v>
      </c>
      <c r="J71" s="96">
        <v>4050</v>
      </c>
      <c r="K71" s="96"/>
      <c r="L71" s="96">
        <v>22</v>
      </c>
      <c r="M71" s="96">
        <v>323</v>
      </c>
      <c r="N71" s="96">
        <v>111</v>
      </c>
      <c r="O71" s="96">
        <v>12679</v>
      </c>
      <c r="P71" s="96">
        <v>72</v>
      </c>
      <c r="Q71" s="96">
        <v>106</v>
      </c>
      <c r="R71" s="96">
        <v>1034</v>
      </c>
      <c r="S71" s="86">
        <v>2016</v>
      </c>
    </row>
    <row r="72" spans="1:18" ht="12.75">
      <c r="A72" s="50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2:18" ht="12.75">
      <c r="B73" s="78"/>
      <c r="C73" s="78"/>
      <c r="D73" s="78"/>
      <c r="E73" s="78"/>
      <c r="F73" s="78"/>
      <c r="G73" s="78"/>
      <c r="H73" s="78"/>
      <c r="I73" s="78"/>
      <c r="J73" s="78" t="s">
        <v>382</v>
      </c>
      <c r="K73" s="78"/>
      <c r="L73" s="78" t="s">
        <v>383</v>
      </c>
      <c r="M73" s="78"/>
      <c r="N73" s="78"/>
      <c r="O73" s="78"/>
      <c r="P73" s="78"/>
      <c r="Q73" s="78"/>
      <c r="R73" s="78"/>
    </row>
    <row r="75" spans="1:10" ht="12.75">
      <c r="A75" s="201" t="s">
        <v>116</v>
      </c>
      <c r="B75" s="201"/>
      <c r="C75" s="201"/>
      <c r="D75" s="201"/>
      <c r="E75" s="201"/>
      <c r="F75" s="201"/>
      <c r="G75" s="201"/>
      <c r="H75" s="201"/>
      <c r="I75" s="201"/>
      <c r="J75" s="201"/>
    </row>
    <row r="76" spans="1:10" ht="12.75">
      <c r="A76" s="95" t="s">
        <v>384</v>
      </c>
      <c r="B76" s="95"/>
      <c r="C76" s="95"/>
      <c r="D76" s="95"/>
      <c r="E76" s="95"/>
      <c r="F76" s="95"/>
      <c r="G76" s="95"/>
      <c r="H76" s="95"/>
      <c r="I76" s="95"/>
      <c r="J76" s="95"/>
    </row>
    <row r="77" spans="1:10" ht="12.75">
      <c r="A77" s="202" t="s">
        <v>385</v>
      </c>
      <c r="B77" s="202"/>
      <c r="C77" s="202"/>
      <c r="D77" s="202"/>
      <c r="E77" s="202"/>
      <c r="F77" s="202"/>
      <c r="G77" s="202"/>
      <c r="H77" s="202"/>
      <c r="I77" s="202"/>
      <c r="J77" s="202"/>
    </row>
  </sheetData>
  <sheetProtection/>
  <mergeCells count="12">
    <mergeCell ref="L5:M5"/>
    <mergeCell ref="N5:O5"/>
    <mergeCell ref="Q5:R5"/>
    <mergeCell ref="A75:J75"/>
    <mergeCell ref="A77:J77"/>
    <mergeCell ref="A1:J1"/>
    <mergeCell ref="H4:J4"/>
    <mergeCell ref="P4:S4"/>
    <mergeCell ref="B5:D5"/>
    <mergeCell ref="E5:F5"/>
    <mergeCell ref="G5:H5"/>
    <mergeCell ref="I5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  <colBreaks count="1" manualBreakCount="1">
    <brk id="11" max="52" man="1"/>
  </colBreaks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2"/>
  </sheetPr>
  <dimension ref="A1:I77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2" sqref="A2"/>
    </sheetView>
  </sheetViews>
  <sheetFormatPr defaultColWidth="10.28125" defaultRowHeight="12.75" customHeight="1" outlineLevelRow="1"/>
  <cols>
    <col min="1" max="1" width="5.00390625" style="125" customWidth="1"/>
    <col min="2" max="2" width="15.00390625" style="125" bestFit="1" customWidth="1"/>
    <col min="3" max="3" width="12.28125" style="125" customWidth="1"/>
    <col min="4" max="4" width="12.421875" style="125" customWidth="1"/>
    <col min="5" max="5" width="6.8515625" style="125" bestFit="1" customWidth="1"/>
    <col min="6" max="6" width="7.8515625" style="125" bestFit="1" customWidth="1"/>
    <col min="7" max="7" width="6.8515625" style="125" bestFit="1" customWidth="1"/>
    <col min="8" max="9" width="7.8515625" style="125" bestFit="1" customWidth="1"/>
    <col min="10" max="16384" width="10.28125" style="125" customWidth="1"/>
  </cols>
  <sheetData>
    <row r="1" spans="1:9" ht="18" customHeight="1">
      <c r="A1" s="218" t="s">
        <v>386</v>
      </c>
      <c r="B1" s="218"/>
      <c r="C1" s="218"/>
      <c r="D1" s="218"/>
      <c r="E1" s="218"/>
      <c r="F1" s="218"/>
      <c r="G1" s="218"/>
      <c r="H1" s="218"/>
      <c r="I1" s="219"/>
    </row>
    <row r="2" spans="1:9" ht="18" customHeight="1">
      <c r="A2" s="124"/>
      <c r="B2" s="124"/>
      <c r="C2" s="124"/>
      <c r="D2" s="124"/>
      <c r="E2" s="124"/>
      <c r="F2" s="124"/>
      <c r="G2" s="124"/>
      <c r="H2" s="124"/>
      <c r="I2" s="124"/>
    </row>
    <row r="3" spans="1:9" ht="18" customHeight="1">
      <c r="A3" s="124"/>
      <c r="B3" s="124"/>
      <c r="C3" s="124"/>
      <c r="D3" s="124"/>
      <c r="E3" s="124"/>
      <c r="F3" s="124"/>
      <c r="G3" s="124"/>
      <c r="H3" s="124"/>
      <c r="I3" s="124"/>
    </row>
    <row r="4" spans="7:9" ht="12.75" customHeight="1">
      <c r="G4" s="126"/>
      <c r="H4" s="220" t="s">
        <v>387</v>
      </c>
      <c r="I4" s="220"/>
    </row>
    <row r="5" spans="2:9" ht="12.75" customHeight="1">
      <c r="B5" s="127" t="s">
        <v>388</v>
      </c>
      <c r="C5" s="221" t="s">
        <v>389</v>
      </c>
      <c r="D5" s="221"/>
      <c r="E5" s="221"/>
      <c r="F5" s="221"/>
      <c r="G5" s="221"/>
      <c r="H5" s="221"/>
      <c r="I5" s="221"/>
    </row>
    <row r="6" spans="1:9" ht="23.25" customHeight="1">
      <c r="A6" s="129" t="s">
        <v>303</v>
      </c>
      <c r="B6" s="130"/>
      <c r="C6" s="131" t="s">
        <v>390</v>
      </c>
      <c r="D6" s="131" t="s">
        <v>391</v>
      </c>
      <c r="E6" s="132" t="s">
        <v>392</v>
      </c>
      <c r="F6" s="132" t="s">
        <v>393</v>
      </c>
      <c r="G6" s="132" t="s">
        <v>394</v>
      </c>
      <c r="H6" s="132" t="s">
        <v>395</v>
      </c>
      <c r="I6" s="132" t="s">
        <v>396</v>
      </c>
    </row>
    <row r="7" spans="1:9" ht="12.75" customHeight="1">
      <c r="A7" s="128">
        <v>1950</v>
      </c>
      <c r="B7" s="233">
        <v>33300</v>
      </c>
      <c r="C7" s="233">
        <v>12900</v>
      </c>
      <c r="D7" s="233">
        <v>20400</v>
      </c>
      <c r="E7" s="233">
        <v>900</v>
      </c>
      <c r="F7" s="233" t="s">
        <v>321</v>
      </c>
      <c r="G7" s="233" t="s">
        <v>321</v>
      </c>
      <c r="H7" s="233" t="s">
        <v>321</v>
      </c>
      <c r="I7" s="233">
        <v>0</v>
      </c>
    </row>
    <row r="8" spans="1:9" ht="12.75" customHeight="1" hidden="1" outlineLevel="1">
      <c r="A8" s="128">
        <v>1951</v>
      </c>
      <c r="B8" s="233">
        <v>36800</v>
      </c>
      <c r="C8" s="233">
        <v>13400</v>
      </c>
      <c r="D8" s="233">
        <v>23400</v>
      </c>
      <c r="E8" s="233" t="s">
        <v>321</v>
      </c>
      <c r="F8" s="233" t="s">
        <v>321</v>
      </c>
      <c r="G8" s="233" t="s">
        <v>321</v>
      </c>
      <c r="H8" s="233" t="s">
        <v>321</v>
      </c>
      <c r="I8" s="233">
        <v>0</v>
      </c>
    </row>
    <row r="9" spans="1:9" ht="12.75" customHeight="1" hidden="1" outlineLevel="1">
      <c r="A9" s="128">
        <v>1952</v>
      </c>
      <c r="B9" s="233">
        <v>40500</v>
      </c>
      <c r="C9" s="233">
        <v>14000</v>
      </c>
      <c r="D9" s="233">
        <v>26500</v>
      </c>
      <c r="E9" s="233" t="s">
        <v>321</v>
      </c>
      <c r="F9" s="233" t="s">
        <v>321</v>
      </c>
      <c r="G9" s="233" t="s">
        <v>321</v>
      </c>
      <c r="H9" s="233" t="s">
        <v>321</v>
      </c>
      <c r="I9" s="233">
        <v>0</v>
      </c>
    </row>
    <row r="10" spans="1:9" ht="12.75" customHeight="1" hidden="1" outlineLevel="1">
      <c r="A10" s="128">
        <v>1953</v>
      </c>
      <c r="B10" s="233">
        <v>45700</v>
      </c>
      <c r="C10" s="233">
        <v>15200</v>
      </c>
      <c r="D10" s="233">
        <v>30500</v>
      </c>
      <c r="E10" s="233">
        <v>1093</v>
      </c>
      <c r="F10" s="233" t="s">
        <v>321</v>
      </c>
      <c r="G10" s="233">
        <v>905</v>
      </c>
      <c r="H10" s="233" t="s">
        <v>321</v>
      </c>
      <c r="I10" s="233">
        <v>0</v>
      </c>
    </row>
    <row r="11" spans="1:9" ht="12.75" customHeight="1" hidden="1" outlineLevel="1">
      <c r="A11" s="128">
        <v>1954</v>
      </c>
      <c r="B11" s="233">
        <v>45800</v>
      </c>
      <c r="C11" s="233">
        <v>14900</v>
      </c>
      <c r="D11" s="233">
        <v>30900</v>
      </c>
      <c r="E11" s="233">
        <v>1067</v>
      </c>
      <c r="F11" s="233" t="s">
        <v>321</v>
      </c>
      <c r="G11" s="233">
        <v>1040</v>
      </c>
      <c r="H11" s="233" t="s">
        <v>321</v>
      </c>
      <c r="I11" s="233">
        <v>0</v>
      </c>
    </row>
    <row r="12" spans="1:9" ht="12.75" customHeight="1" collapsed="1">
      <c r="A12" s="128">
        <v>1955</v>
      </c>
      <c r="B12" s="233">
        <v>43000</v>
      </c>
      <c r="C12" s="233">
        <v>15400</v>
      </c>
      <c r="D12" s="233">
        <v>27600</v>
      </c>
      <c r="E12" s="233">
        <v>907</v>
      </c>
      <c r="F12" s="233" t="s">
        <v>321</v>
      </c>
      <c r="G12" s="233">
        <v>837</v>
      </c>
      <c r="H12" s="233" t="s">
        <v>321</v>
      </c>
      <c r="I12" s="233">
        <v>0</v>
      </c>
    </row>
    <row r="13" spans="1:9" ht="12.75" customHeight="1" hidden="1" outlineLevel="1">
      <c r="A13" s="128">
        <v>1956</v>
      </c>
      <c r="B13" s="233">
        <v>45500</v>
      </c>
      <c r="C13" s="233">
        <v>15300</v>
      </c>
      <c r="D13" s="233">
        <v>30200</v>
      </c>
      <c r="E13" s="233">
        <v>956</v>
      </c>
      <c r="F13" s="233" t="s">
        <v>321</v>
      </c>
      <c r="G13" s="233">
        <v>933</v>
      </c>
      <c r="H13" s="233" t="s">
        <v>321</v>
      </c>
      <c r="I13" s="233">
        <v>0</v>
      </c>
    </row>
    <row r="14" spans="1:9" ht="12.75" customHeight="1" hidden="1" outlineLevel="1">
      <c r="A14" s="128">
        <v>1957</v>
      </c>
      <c r="B14" s="233">
        <v>48000</v>
      </c>
      <c r="C14" s="233">
        <v>16300</v>
      </c>
      <c r="D14" s="233">
        <v>31700</v>
      </c>
      <c r="E14" s="233">
        <v>839</v>
      </c>
      <c r="F14" s="233" t="s">
        <v>321</v>
      </c>
      <c r="G14" s="233">
        <v>721</v>
      </c>
      <c r="H14" s="233" t="s">
        <v>321</v>
      </c>
      <c r="I14" s="233">
        <v>0</v>
      </c>
    </row>
    <row r="15" spans="1:9" ht="12.75" customHeight="1" hidden="1" outlineLevel="1">
      <c r="A15" s="128">
        <v>1958</v>
      </c>
      <c r="B15" s="233">
        <v>47800</v>
      </c>
      <c r="C15" s="233">
        <v>16600</v>
      </c>
      <c r="D15" s="233">
        <v>31200</v>
      </c>
      <c r="E15" s="233">
        <v>823</v>
      </c>
      <c r="F15" s="233" t="s">
        <v>321</v>
      </c>
      <c r="G15" s="233">
        <v>841</v>
      </c>
      <c r="H15" s="233" t="s">
        <v>321</v>
      </c>
      <c r="I15" s="233">
        <v>0</v>
      </c>
    </row>
    <row r="16" spans="1:9" ht="12.75" customHeight="1" hidden="1" outlineLevel="1">
      <c r="A16" s="128">
        <v>1959</v>
      </c>
      <c r="B16" s="233">
        <v>49600</v>
      </c>
      <c r="C16" s="233">
        <v>17300</v>
      </c>
      <c r="D16" s="233">
        <v>32300</v>
      </c>
      <c r="E16" s="233">
        <v>887</v>
      </c>
      <c r="F16" s="233" t="s">
        <v>321</v>
      </c>
      <c r="G16" s="233">
        <v>770</v>
      </c>
      <c r="H16" s="233" t="s">
        <v>321</v>
      </c>
      <c r="I16" s="233">
        <v>0</v>
      </c>
    </row>
    <row r="17" spans="1:9" ht="12.75" customHeight="1" collapsed="1">
      <c r="A17" s="128">
        <v>1960</v>
      </c>
      <c r="B17" s="233">
        <v>54800</v>
      </c>
      <c r="C17" s="233">
        <v>17600</v>
      </c>
      <c r="D17" s="233">
        <v>37200</v>
      </c>
      <c r="E17" s="233">
        <v>649</v>
      </c>
      <c r="F17" s="233" t="s">
        <v>321</v>
      </c>
      <c r="G17" s="233">
        <v>781</v>
      </c>
      <c r="H17" s="233" t="s">
        <v>321</v>
      </c>
      <c r="I17" s="233">
        <v>0</v>
      </c>
    </row>
    <row r="18" spans="1:9" ht="12.75" customHeight="1" hidden="1" outlineLevel="1">
      <c r="A18" s="128">
        <v>1961</v>
      </c>
      <c r="B18" s="233">
        <v>54400</v>
      </c>
      <c r="C18" s="233">
        <v>17800</v>
      </c>
      <c r="D18" s="233">
        <v>36000</v>
      </c>
      <c r="E18" s="233">
        <v>734</v>
      </c>
      <c r="F18" s="233" t="s">
        <v>321</v>
      </c>
      <c r="G18" s="233">
        <v>688</v>
      </c>
      <c r="H18" s="233" t="s">
        <v>321</v>
      </c>
      <c r="I18" s="233">
        <v>0</v>
      </c>
    </row>
    <row r="19" spans="1:9" ht="12.75" customHeight="1" hidden="1" outlineLevel="1">
      <c r="A19" s="128">
        <v>1962</v>
      </c>
      <c r="B19" s="233">
        <v>58200</v>
      </c>
      <c r="C19" s="233">
        <v>18000</v>
      </c>
      <c r="D19" s="233">
        <v>38900</v>
      </c>
      <c r="E19" s="233">
        <v>688</v>
      </c>
      <c r="F19" s="233" t="s">
        <v>321</v>
      </c>
      <c r="G19" s="233">
        <v>474</v>
      </c>
      <c r="H19" s="233" t="s">
        <v>321</v>
      </c>
      <c r="I19" s="233">
        <v>0</v>
      </c>
    </row>
    <row r="20" spans="1:9" ht="12.75" customHeight="1" hidden="1" outlineLevel="1">
      <c r="A20" s="128">
        <v>1963</v>
      </c>
      <c r="B20" s="233">
        <v>56500</v>
      </c>
      <c r="C20" s="233">
        <v>18100</v>
      </c>
      <c r="D20" s="233">
        <v>36700</v>
      </c>
      <c r="E20" s="233">
        <v>553</v>
      </c>
      <c r="F20" s="233" t="s">
        <v>321</v>
      </c>
      <c r="G20" s="233">
        <v>540</v>
      </c>
      <c r="H20" s="233" t="s">
        <v>321</v>
      </c>
      <c r="I20" s="233">
        <v>0</v>
      </c>
    </row>
    <row r="21" spans="1:9" ht="12.75" customHeight="1" hidden="1" outlineLevel="1">
      <c r="A21" s="128">
        <v>1964</v>
      </c>
      <c r="B21" s="233">
        <v>53781</v>
      </c>
      <c r="C21" s="233">
        <v>18812</v>
      </c>
      <c r="D21" s="233">
        <v>33268</v>
      </c>
      <c r="E21" s="233">
        <v>226</v>
      </c>
      <c r="F21" s="233">
        <v>104</v>
      </c>
      <c r="G21" s="233">
        <v>362</v>
      </c>
      <c r="H21" s="233">
        <v>634</v>
      </c>
      <c r="I21" s="233">
        <v>0</v>
      </c>
    </row>
    <row r="22" spans="1:9" ht="12.75" customHeight="1" collapsed="1">
      <c r="A22" s="128">
        <v>1965</v>
      </c>
      <c r="B22" s="233">
        <v>56827</v>
      </c>
      <c r="C22" s="233">
        <v>17859</v>
      </c>
      <c r="D22" s="233">
        <v>37134</v>
      </c>
      <c r="E22" s="233">
        <v>204</v>
      </c>
      <c r="F22" s="233">
        <v>123</v>
      </c>
      <c r="G22" s="233">
        <v>384</v>
      </c>
      <c r="H22" s="233">
        <v>637</v>
      </c>
      <c r="I22" s="233">
        <v>0</v>
      </c>
    </row>
    <row r="23" spans="1:9" ht="12.75" customHeight="1" hidden="1" outlineLevel="1">
      <c r="A23" s="128">
        <v>1966</v>
      </c>
      <c r="B23" s="233">
        <v>57580</v>
      </c>
      <c r="C23" s="233">
        <v>18153</v>
      </c>
      <c r="D23" s="233">
        <v>38077</v>
      </c>
      <c r="E23" s="233">
        <v>180</v>
      </c>
      <c r="F23" s="233">
        <v>229</v>
      </c>
      <c r="G23" s="233">
        <v>383</v>
      </c>
      <c r="H23" s="233" t="s">
        <v>321</v>
      </c>
      <c r="I23" s="233">
        <v>0</v>
      </c>
    </row>
    <row r="24" spans="1:9" ht="12.75" customHeight="1" hidden="1" outlineLevel="1">
      <c r="A24" s="128">
        <v>1967</v>
      </c>
      <c r="B24" s="233">
        <v>61640</v>
      </c>
      <c r="C24" s="233">
        <v>15649</v>
      </c>
      <c r="D24" s="233">
        <v>43941</v>
      </c>
      <c r="E24" s="233">
        <v>132</v>
      </c>
      <c r="F24" s="233">
        <v>178</v>
      </c>
      <c r="G24" s="233">
        <v>381</v>
      </c>
      <c r="H24" s="233">
        <v>226</v>
      </c>
      <c r="I24" s="233">
        <v>0</v>
      </c>
    </row>
    <row r="25" spans="1:9" ht="12.75" customHeight="1" hidden="1" outlineLevel="1">
      <c r="A25" s="128">
        <v>1968</v>
      </c>
      <c r="B25" s="233">
        <v>61733</v>
      </c>
      <c r="C25" s="233">
        <v>16722</v>
      </c>
      <c r="D25" s="233">
        <v>45011</v>
      </c>
      <c r="E25" s="233">
        <v>1753</v>
      </c>
      <c r="F25" s="233" t="s">
        <v>321</v>
      </c>
      <c r="G25" s="233">
        <v>400</v>
      </c>
      <c r="H25" s="233">
        <v>249</v>
      </c>
      <c r="I25" s="233">
        <v>0</v>
      </c>
    </row>
    <row r="26" spans="1:9" ht="12.75" customHeight="1" hidden="1" outlineLevel="1">
      <c r="A26" s="128">
        <v>1969</v>
      </c>
      <c r="B26" s="233">
        <v>60753</v>
      </c>
      <c r="C26" s="233">
        <v>14114</v>
      </c>
      <c r="D26" s="233">
        <v>46639</v>
      </c>
      <c r="E26" s="233">
        <v>256</v>
      </c>
      <c r="F26" s="233">
        <v>145</v>
      </c>
      <c r="G26" s="233">
        <v>312</v>
      </c>
      <c r="H26" s="233">
        <v>156</v>
      </c>
      <c r="I26" s="233">
        <v>0</v>
      </c>
    </row>
    <row r="27" spans="1:9" ht="12.75" customHeight="1" collapsed="1">
      <c r="A27" s="128">
        <v>1970</v>
      </c>
      <c r="B27" s="233">
        <v>61257</v>
      </c>
      <c r="C27" s="233">
        <v>14321</v>
      </c>
      <c r="D27" s="233">
        <v>46936</v>
      </c>
      <c r="E27" s="233">
        <v>237</v>
      </c>
      <c r="F27" s="233">
        <v>150</v>
      </c>
      <c r="G27" s="233">
        <v>207</v>
      </c>
      <c r="H27" s="233">
        <v>211</v>
      </c>
      <c r="I27" s="233">
        <v>0</v>
      </c>
    </row>
    <row r="28" spans="1:9" ht="12.75" customHeight="1" hidden="1" outlineLevel="1">
      <c r="A28" s="128">
        <v>1971</v>
      </c>
      <c r="B28" s="233">
        <v>56999</v>
      </c>
      <c r="C28" s="233">
        <v>13610</v>
      </c>
      <c r="D28" s="233">
        <v>43389</v>
      </c>
      <c r="E28" s="233">
        <v>180</v>
      </c>
      <c r="F28" s="233">
        <v>148</v>
      </c>
      <c r="G28" s="233">
        <v>230</v>
      </c>
      <c r="H28" s="233">
        <v>238</v>
      </c>
      <c r="I28" s="233">
        <v>0</v>
      </c>
    </row>
    <row r="29" spans="1:9" ht="12.75" customHeight="1" hidden="1" outlineLevel="1">
      <c r="A29" s="128">
        <v>1972</v>
      </c>
      <c r="B29" s="233">
        <v>57311</v>
      </c>
      <c r="C29" s="233">
        <v>24962</v>
      </c>
      <c r="D29" s="233">
        <v>43177</v>
      </c>
      <c r="E29" s="233">
        <v>64</v>
      </c>
      <c r="F29" s="233">
        <v>145</v>
      </c>
      <c r="G29" s="233">
        <v>159</v>
      </c>
      <c r="H29" s="233">
        <v>255</v>
      </c>
      <c r="I29" s="233">
        <v>0</v>
      </c>
    </row>
    <row r="30" spans="1:9" ht="12.75" customHeight="1" hidden="1" outlineLevel="1">
      <c r="A30" s="128">
        <v>1973</v>
      </c>
      <c r="B30" s="233">
        <v>55346</v>
      </c>
      <c r="C30" s="233">
        <v>20883</v>
      </c>
      <c r="D30" s="233">
        <v>43024</v>
      </c>
      <c r="E30" s="233">
        <v>40</v>
      </c>
      <c r="F30" s="233">
        <v>120</v>
      </c>
      <c r="G30" s="233">
        <v>157</v>
      </c>
      <c r="H30" s="233">
        <v>211</v>
      </c>
      <c r="I30" s="233">
        <v>0</v>
      </c>
    </row>
    <row r="31" spans="1:9" ht="12.75" customHeight="1" hidden="1" outlineLevel="1">
      <c r="A31" s="128">
        <v>1974</v>
      </c>
      <c r="B31" s="233">
        <v>58376</v>
      </c>
      <c r="C31" s="233">
        <v>12129</v>
      </c>
      <c r="D31" s="233">
        <v>44497</v>
      </c>
      <c r="E31" s="233">
        <v>15</v>
      </c>
      <c r="F31" s="233">
        <v>2438</v>
      </c>
      <c r="G31" s="233">
        <v>153</v>
      </c>
      <c r="H31" s="233">
        <v>268</v>
      </c>
      <c r="I31" s="233">
        <v>0</v>
      </c>
    </row>
    <row r="32" spans="1:9" ht="12.75" customHeight="1" collapsed="1">
      <c r="A32" s="128">
        <v>1975</v>
      </c>
      <c r="B32" s="233">
        <v>62701</v>
      </c>
      <c r="C32" s="233">
        <v>12294</v>
      </c>
      <c r="D32" s="233">
        <v>46237</v>
      </c>
      <c r="E32" s="233">
        <v>10</v>
      </c>
      <c r="F32" s="233">
        <v>3626</v>
      </c>
      <c r="G32" s="233">
        <v>160</v>
      </c>
      <c r="H32" s="233">
        <v>474</v>
      </c>
      <c r="I32" s="233">
        <v>0</v>
      </c>
    </row>
    <row r="33" spans="1:9" ht="12.75" customHeight="1" hidden="1" outlineLevel="1">
      <c r="A33" s="128">
        <v>1976</v>
      </c>
      <c r="B33" s="233">
        <v>66735</v>
      </c>
      <c r="C33" s="233">
        <v>12166</v>
      </c>
      <c r="D33" s="233">
        <v>45421</v>
      </c>
      <c r="E33" s="233">
        <v>5</v>
      </c>
      <c r="F33" s="233">
        <v>8615</v>
      </c>
      <c r="G33" s="233">
        <v>115</v>
      </c>
      <c r="H33" s="233">
        <v>475</v>
      </c>
      <c r="I33" s="233">
        <v>0</v>
      </c>
    </row>
    <row r="34" spans="1:9" ht="12.75" customHeight="1" hidden="1" outlineLevel="1">
      <c r="A34" s="128">
        <v>1977</v>
      </c>
      <c r="B34" s="233">
        <v>71290</v>
      </c>
      <c r="C34" s="233">
        <v>11428</v>
      </c>
      <c r="D34" s="233">
        <v>48489</v>
      </c>
      <c r="E34" s="233">
        <v>0</v>
      </c>
      <c r="F34" s="233">
        <v>10595</v>
      </c>
      <c r="G34" s="233">
        <v>102</v>
      </c>
      <c r="H34" s="233">
        <v>470</v>
      </c>
      <c r="I34" s="233">
        <v>0</v>
      </c>
    </row>
    <row r="35" spans="1:9" ht="12.75" customHeight="1" hidden="1" outlineLevel="1">
      <c r="A35" s="128">
        <v>1978</v>
      </c>
      <c r="B35" s="233">
        <v>74187</v>
      </c>
      <c r="C35" s="233">
        <v>10924</v>
      </c>
      <c r="D35" s="233">
        <v>44649</v>
      </c>
      <c r="E35" s="233">
        <v>0</v>
      </c>
      <c r="F35" s="233">
        <v>11499</v>
      </c>
      <c r="G35" s="233">
        <v>115</v>
      </c>
      <c r="H35" s="233">
        <v>488</v>
      </c>
      <c r="I35" s="233">
        <v>0</v>
      </c>
    </row>
    <row r="36" spans="1:9" ht="12.75" customHeight="1" hidden="1" outlineLevel="1">
      <c r="A36" s="128">
        <v>1979</v>
      </c>
      <c r="B36" s="233">
        <v>82745</v>
      </c>
      <c r="C36" s="233">
        <v>10738</v>
      </c>
      <c r="D36" s="233">
        <v>49556</v>
      </c>
      <c r="E36" s="233">
        <v>0</v>
      </c>
      <c r="F36" s="233">
        <v>10960</v>
      </c>
      <c r="G36" s="233">
        <v>103</v>
      </c>
      <c r="H36" s="233">
        <v>540</v>
      </c>
      <c r="I36" s="233">
        <v>0</v>
      </c>
    </row>
    <row r="37" spans="1:9" ht="12.75" customHeight="1" collapsed="1">
      <c r="A37" s="128">
        <v>1980</v>
      </c>
      <c r="B37" s="233">
        <v>90275</v>
      </c>
      <c r="C37" s="233">
        <v>10550</v>
      </c>
      <c r="D37" s="233">
        <v>54981</v>
      </c>
      <c r="E37" s="233">
        <v>0</v>
      </c>
      <c r="F37" s="233">
        <v>13014</v>
      </c>
      <c r="G37" s="233">
        <v>98</v>
      </c>
      <c r="H37" s="233">
        <v>549</v>
      </c>
      <c r="I37" s="233">
        <v>0</v>
      </c>
    </row>
    <row r="38" spans="1:9" ht="12.75" customHeight="1" hidden="1" outlineLevel="1">
      <c r="A38" s="128">
        <v>1981</v>
      </c>
      <c r="B38" s="233">
        <v>92802</v>
      </c>
      <c r="C38" s="233">
        <v>10806</v>
      </c>
      <c r="D38" s="233">
        <v>57825</v>
      </c>
      <c r="E38" s="233">
        <v>0</v>
      </c>
      <c r="F38" s="233">
        <v>12177</v>
      </c>
      <c r="G38" s="233">
        <v>106</v>
      </c>
      <c r="H38" s="233">
        <v>592</v>
      </c>
      <c r="I38" s="233">
        <v>0</v>
      </c>
    </row>
    <row r="39" spans="1:9" ht="12.75" customHeight="1" hidden="1" outlineLevel="1">
      <c r="A39" s="128">
        <v>1982</v>
      </c>
      <c r="B39" s="233">
        <v>98405</v>
      </c>
      <c r="C39" s="233">
        <v>10966</v>
      </c>
      <c r="D39" s="233">
        <v>61188</v>
      </c>
      <c r="E39" s="233">
        <v>0</v>
      </c>
      <c r="F39" s="233">
        <v>13317</v>
      </c>
      <c r="G39" s="233">
        <v>107</v>
      </c>
      <c r="H39" s="233">
        <v>592</v>
      </c>
      <c r="I39" s="233">
        <v>0</v>
      </c>
    </row>
    <row r="40" spans="1:9" ht="12.75" customHeight="1" hidden="1" outlineLevel="1">
      <c r="A40" s="128">
        <v>1983</v>
      </c>
      <c r="B40" s="233">
        <v>105580</v>
      </c>
      <c r="C40" s="233">
        <v>11433</v>
      </c>
      <c r="D40" s="233">
        <v>63199</v>
      </c>
      <c r="E40" s="233">
        <v>0</v>
      </c>
      <c r="F40" s="233">
        <v>14943</v>
      </c>
      <c r="G40" s="233">
        <v>83</v>
      </c>
      <c r="H40" s="233">
        <v>546</v>
      </c>
      <c r="I40" s="233">
        <v>0</v>
      </c>
    </row>
    <row r="41" spans="1:9" ht="12.75" customHeight="1" hidden="1" outlineLevel="1">
      <c r="A41" s="128">
        <v>1984</v>
      </c>
      <c r="B41" s="233">
        <v>119158</v>
      </c>
      <c r="C41" s="233">
        <v>12204</v>
      </c>
      <c r="D41" s="233">
        <v>70126</v>
      </c>
      <c r="E41" s="233">
        <v>0</v>
      </c>
      <c r="F41" s="233">
        <v>15779</v>
      </c>
      <c r="G41" s="233">
        <v>85</v>
      </c>
      <c r="H41" s="233">
        <v>535</v>
      </c>
      <c r="I41" s="233">
        <v>0</v>
      </c>
    </row>
    <row r="42" spans="1:9" ht="12.75" customHeight="1" collapsed="1">
      <c r="A42" s="128">
        <v>1985</v>
      </c>
      <c r="B42" s="233">
        <v>128140</v>
      </c>
      <c r="C42" s="233">
        <v>14149</v>
      </c>
      <c r="D42" s="233">
        <v>72991</v>
      </c>
      <c r="E42" s="233">
        <v>0</v>
      </c>
      <c r="F42" s="233">
        <v>17885</v>
      </c>
      <c r="G42" s="233">
        <v>82</v>
      </c>
      <c r="H42" s="233">
        <v>560</v>
      </c>
      <c r="I42" s="233">
        <v>0</v>
      </c>
    </row>
    <row r="43" spans="1:9" ht="12.75" customHeight="1" hidden="1" outlineLevel="1">
      <c r="A43" s="128">
        <v>1986</v>
      </c>
      <c r="B43" s="233">
        <v>133388</v>
      </c>
      <c r="C43" s="233">
        <v>14716</v>
      </c>
      <c r="D43" s="233">
        <v>79815</v>
      </c>
      <c r="E43" s="233">
        <v>0</v>
      </c>
      <c r="F43" s="233">
        <v>14499</v>
      </c>
      <c r="G43" s="233">
        <v>85</v>
      </c>
      <c r="H43" s="233">
        <v>561</v>
      </c>
      <c r="I43" s="233">
        <v>0</v>
      </c>
    </row>
    <row r="44" spans="1:9" ht="12.75" customHeight="1" hidden="1" outlineLevel="1">
      <c r="A44" s="128">
        <v>1987</v>
      </c>
      <c r="B44" s="233">
        <v>133827</v>
      </c>
      <c r="C44" s="233">
        <v>14241</v>
      </c>
      <c r="D44" s="233">
        <v>80729</v>
      </c>
      <c r="E44" s="233">
        <v>0</v>
      </c>
      <c r="F44" s="233">
        <v>15734</v>
      </c>
      <c r="G44" s="233">
        <v>87</v>
      </c>
      <c r="H44" s="233">
        <v>533</v>
      </c>
      <c r="I44" s="233">
        <v>0</v>
      </c>
    </row>
    <row r="45" spans="1:9" ht="12.75" customHeight="1" hidden="1" outlineLevel="1">
      <c r="A45" s="128">
        <v>1988</v>
      </c>
      <c r="B45" s="233">
        <v>129684</v>
      </c>
      <c r="C45" s="233">
        <v>13994</v>
      </c>
      <c r="D45" s="233">
        <v>78987</v>
      </c>
      <c r="E45" s="233">
        <v>0</v>
      </c>
      <c r="F45" s="233">
        <v>14765</v>
      </c>
      <c r="G45" s="233">
        <v>63</v>
      </c>
      <c r="H45" s="233">
        <v>723</v>
      </c>
      <c r="I45" s="233">
        <v>0</v>
      </c>
    </row>
    <row r="46" spans="1:9" ht="12.75" customHeight="1" hidden="1" outlineLevel="1">
      <c r="A46" s="128">
        <v>1989</v>
      </c>
      <c r="B46" s="233">
        <v>133670</v>
      </c>
      <c r="C46" s="233">
        <v>12751</v>
      </c>
      <c r="D46" s="233">
        <v>81574</v>
      </c>
      <c r="E46" s="233">
        <v>0</v>
      </c>
      <c r="F46" s="233">
        <v>14474</v>
      </c>
      <c r="G46" s="233">
        <v>71</v>
      </c>
      <c r="H46" s="233">
        <v>829</v>
      </c>
      <c r="I46" s="233">
        <v>0</v>
      </c>
    </row>
    <row r="47" spans="1:9" ht="12.75" customHeight="1" collapsed="1">
      <c r="A47" s="128">
        <v>1990</v>
      </c>
      <c r="B47" s="233">
        <v>131578</v>
      </c>
      <c r="C47" s="233">
        <v>12186</v>
      </c>
      <c r="D47" s="233">
        <v>78144</v>
      </c>
      <c r="E47" s="233">
        <v>0</v>
      </c>
      <c r="F47" s="233">
        <v>16435</v>
      </c>
      <c r="G47" s="233">
        <v>53</v>
      </c>
      <c r="H47" s="233">
        <v>815</v>
      </c>
      <c r="I47" s="233">
        <v>0</v>
      </c>
    </row>
    <row r="48" spans="1:9" ht="12.75" customHeight="1" hidden="1" outlineLevel="1">
      <c r="A48" s="128">
        <v>1991</v>
      </c>
      <c r="B48" s="233">
        <v>131464</v>
      </c>
      <c r="C48" s="233">
        <v>12655</v>
      </c>
      <c r="D48" s="233">
        <v>81612</v>
      </c>
      <c r="E48" s="233">
        <v>0</v>
      </c>
      <c r="F48" s="233">
        <v>12524</v>
      </c>
      <c r="G48" s="233">
        <v>61</v>
      </c>
      <c r="H48" s="233">
        <v>772</v>
      </c>
      <c r="I48" s="233">
        <v>0</v>
      </c>
    </row>
    <row r="49" spans="1:9" ht="12.75" customHeight="1" hidden="1" outlineLevel="1">
      <c r="A49" s="128">
        <v>1992</v>
      </c>
      <c r="B49" s="233">
        <v>128713</v>
      </c>
      <c r="C49" s="233">
        <v>12006</v>
      </c>
      <c r="D49" s="233">
        <v>75640</v>
      </c>
      <c r="E49" s="233">
        <v>0</v>
      </c>
      <c r="F49" s="233">
        <v>16255</v>
      </c>
      <c r="G49" s="233">
        <v>45</v>
      </c>
      <c r="H49" s="233">
        <v>743</v>
      </c>
      <c r="I49" s="233">
        <v>0</v>
      </c>
    </row>
    <row r="50" spans="1:9" ht="12.75" customHeight="1" hidden="1" outlineLevel="1">
      <c r="A50" s="128">
        <v>1993</v>
      </c>
      <c r="B50" s="233">
        <v>124941</v>
      </c>
      <c r="C50" s="233">
        <v>11919</v>
      </c>
      <c r="D50" s="233">
        <v>76480</v>
      </c>
      <c r="E50" s="233">
        <v>0</v>
      </c>
      <c r="F50" s="233">
        <v>14616</v>
      </c>
      <c r="G50" s="233">
        <v>43</v>
      </c>
      <c r="H50" s="233">
        <v>872</v>
      </c>
      <c r="I50" s="233">
        <v>0</v>
      </c>
    </row>
    <row r="51" spans="1:9" ht="12.75" customHeight="1" hidden="1" outlineLevel="1">
      <c r="A51" s="128">
        <v>1994</v>
      </c>
      <c r="B51" s="233">
        <v>126091</v>
      </c>
      <c r="C51" s="233">
        <v>10730</v>
      </c>
      <c r="D51" s="233">
        <v>70222</v>
      </c>
      <c r="E51" s="233">
        <v>0</v>
      </c>
      <c r="F51" s="233">
        <v>22426</v>
      </c>
      <c r="G51" s="233">
        <v>33</v>
      </c>
      <c r="H51" s="233">
        <v>1211</v>
      </c>
      <c r="I51" s="233">
        <v>0</v>
      </c>
    </row>
    <row r="52" spans="1:9" ht="12.75" customHeight="1" collapsed="1">
      <c r="A52" s="128">
        <v>1995</v>
      </c>
      <c r="B52" s="233">
        <v>127286</v>
      </c>
      <c r="C52" s="233">
        <v>10647</v>
      </c>
      <c r="D52" s="233">
        <v>63804</v>
      </c>
      <c r="E52" s="233">
        <v>0</v>
      </c>
      <c r="F52" s="233">
        <v>26548</v>
      </c>
      <c r="G52" s="233">
        <v>36</v>
      </c>
      <c r="H52" s="233">
        <v>1219</v>
      </c>
      <c r="I52" s="233">
        <v>0</v>
      </c>
    </row>
    <row r="53" spans="1:9" ht="12.75" customHeight="1">
      <c r="A53" s="128">
        <v>1996</v>
      </c>
      <c r="B53" s="233">
        <v>129857</v>
      </c>
      <c r="C53" s="233">
        <v>10596</v>
      </c>
      <c r="D53" s="233">
        <v>62734</v>
      </c>
      <c r="E53" s="233">
        <v>0</v>
      </c>
      <c r="F53" s="233">
        <v>28705</v>
      </c>
      <c r="G53" s="233">
        <v>33</v>
      </c>
      <c r="H53" s="233">
        <v>831</v>
      </c>
      <c r="I53" s="233">
        <v>0</v>
      </c>
    </row>
    <row r="54" spans="1:9" ht="12.75" customHeight="1">
      <c r="A54" s="128">
        <v>1997</v>
      </c>
      <c r="B54" s="233">
        <v>130330</v>
      </c>
      <c r="C54" s="233">
        <v>10141</v>
      </c>
      <c r="D54" s="233">
        <v>58072</v>
      </c>
      <c r="E54" s="233">
        <v>0</v>
      </c>
      <c r="F54" s="233">
        <v>19431</v>
      </c>
      <c r="G54" s="233">
        <v>0</v>
      </c>
      <c r="H54" s="233">
        <v>825</v>
      </c>
      <c r="I54" s="233">
        <v>0</v>
      </c>
    </row>
    <row r="55" spans="1:9" ht="12.75" customHeight="1">
      <c r="A55" s="128">
        <v>1998</v>
      </c>
      <c r="B55" s="233">
        <v>132916</v>
      </c>
      <c r="C55" s="233">
        <v>9818</v>
      </c>
      <c r="D55" s="233">
        <v>59739</v>
      </c>
      <c r="E55" s="233">
        <v>0</v>
      </c>
      <c r="F55" s="233">
        <v>25957</v>
      </c>
      <c r="G55" s="233">
        <v>0</v>
      </c>
      <c r="H55" s="233">
        <v>1270</v>
      </c>
      <c r="I55" s="233">
        <v>0</v>
      </c>
    </row>
    <row r="56" spans="1:9" ht="12.75" customHeight="1">
      <c r="A56" s="128">
        <v>1999</v>
      </c>
      <c r="B56" s="233">
        <v>127486</v>
      </c>
      <c r="C56" s="233">
        <v>9322</v>
      </c>
      <c r="D56" s="233">
        <v>53312</v>
      </c>
      <c r="E56" s="233">
        <v>0</v>
      </c>
      <c r="F56" s="233">
        <v>28955</v>
      </c>
      <c r="G56" s="233">
        <v>0</v>
      </c>
      <c r="H56" s="233">
        <v>1068</v>
      </c>
      <c r="I56" s="233">
        <v>0</v>
      </c>
    </row>
    <row r="57" spans="1:9" ht="12.75" customHeight="1">
      <c r="A57" s="128">
        <v>2000</v>
      </c>
      <c r="B57" s="233">
        <v>129682.96</v>
      </c>
      <c r="C57" s="233">
        <v>8172</v>
      </c>
      <c r="D57" s="233">
        <v>50288.98</v>
      </c>
      <c r="E57" s="233">
        <v>0</v>
      </c>
      <c r="F57" s="233">
        <v>31478.63</v>
      </c>
      <c r="G57" s="233">
        <v>0</v>
      </c>
      <c r="H57" s="233">
        <v>1331.95</v>
      </c>
      <c r="I57" s="233">
        <v>0</v>
      </c>
    </row>
    <row r="58" spans="1:9" ht="12.75" customHeight="1">
      <c r="A58" s="128">
        <v>2001</v>
      </c>
      <c r="B58" s="233">
        <v>135297</v>
      </c>
      <c r="C58" s="233">
        <v>8132</v>
      </c>
      <c r="D58" s="233">
        <v>51272</v>
      </c>
      <c r="E58" s="233">
        <v>0</v>
      </c>
      <c r="F58" s="233">
        <v>28710</v>
      </c>
      <c r="G58" s="233">
        <v>0</v>
      </c>
      <c r="H58" s="233">
        <v>1621</v>
      </c>
      <c r="I58" s="233">
        <v>0</v>
      </c>
    </row>
    <row r="59" spans="1:9" ht="12.75" customHeight="1">
      <c r="A59" s="128">
        <v>2002</v>
      </c>
      <c r="B59" s="233">
        <v>132658.91</v>
      </c>
      <c r="C59" s="233">
        <v>8375.49</v>
      </c>
      <c r="D59" s="233">
        <v>52134.6</v>
      </c>
      <c r="E59" s="233">
        <v>0</v>
      </c>
      <c r="F59" s="233">
        <v>24108.85</v>
      </c>
      <c r="G59" s="233">
        <v>0</v>
      </c>
      <c r="H59" s="233">
        <v>1750.69</v>
      </c>
      <c r="I59" s="233">
        <v>0</v>
      </c>
    </row>
    <row r="60" spans="1:9" ht="12.75" customHeight="1">
      <c r="A60" s="128">
        <v>2003</v>
      </c>
      <c r="B60" s="233">
        <v>134990</v>
      </c>
      <c r="C60" s="233">
        <v>9679</v>
      </c>
      <c r="D60" s="233">
        <v>65310</v>
      </c>
      <c r="E60" s="233">
        <v>0</v>
      </c>
      <c r="F60" s="233">
        <v>11678</v>
      </c>
      <c r="G60" s="233">
        <v>0</v>
      </c>
      <c r="H60" s="233">
        <v>1768</v>
      </c>
      <c r="I60" s="233">
        <v>0</v>
      </c>
    </row>
    <row r="61" spans="1:9" ht="12.75" customHeight="1">
      <c r="A61" s="128">
        <v>2004</v>
      </c>
      <c r="B61" s="233">
        <v>137260</v>
      </c>
      <c r="C61" s="233">
        <v>10274</v>
      </c>
      <c r="D61" s="233">
        <v>64604</v>
      </c>
      <c r="E61" s="233">
        <v>0</v>
      </c>
      <c r="F61" s="233">
        <v>10452</v>
      </c>
      <c r="G61" s="233">
        <v>0</v>
      </c>
      <c r="H61" s="233">
        <v>1539</v>
      </c>
      <c r="I61" s="233">
        <v>0</v>
      </c>
    </row>
    <row r="62" spans="1:9" ht="12.75" customHeight="1">
      <c r="A62" s="128">
        <v>2005</v>
      </c>
      <c r="B62" s="233">
        <v>134713</v>
      </c>
      <c r="C62" s="233">
        <v>9710</v>
      </c>
      <c r="D62" s="233">
        <v>57216</v>
      </c>
      <c r="E62" s="233">
        <v>0</v>
      </c>
      <c r="F62" s="233">
        <v>13452</v>
      </c>
      <c r="G62" s="233">
        <v>0</v>
      </c>
      <c r="H62" s="233">
        <v>1965</v>
      </c>
      <c r="I62" s="233">
        <v>0</v>
      </c>
    </row>
    <row r="63" spans="1:9" ht="12.75" customHeight="1">
      <c r="A63" s="133">
        <v>2006</v>
      </c>
      <c r="B63" s="233">
        <v>132250</v>
      </c>
      <c r="C63" s="233">
        <v>9046</v>
      </c>
      <c r="D63" s="233">
        <v>52703</v>
      </c>
      <c r="E63" s="233">
        <v>0</v>
      </c>
      <c r="F63" s="233">
        <v>17591</v>
      </c>
      <c r="G63" s="233">
        <v>0</v>
      </c>
      <c r="H63" s="233">
        <v>1982</v>
      </c>
      <c r="I63" s="233">
        <v>0</v>
      </c>
    </row>
    <row r="64" spans="1:9" ht="12.75" customHeight="1">
      <c r="A64" s="133">
        <v>2007</v>
      </c>
      <c r="B64" s="233">
        <v>131374</v>
      </c>
      <c r="C64" s="233">
        <v>9278</v>
      </c>
      <c r="D64" s="233">
        <v>50313</v>
      </c>
      <c r="E64" s="233">
        <v>0</v>
      </c>
      <c r="F64" s="233">
        <v>16565</v>
      </c>
      <c r="G64" s="233">
        <v>0</v>
      </c>
      <c r="H64" s="233">
        <v>4054</v>
      </c>
      <c r="I64" s="233">
        <v>0</v>
      </c>
    </row>
    <row r="65" spans="1:9" ht="12.75" customHeight="1">
      <c r="A65" s="133">
        <v>2008</v>
      </c>
      <c r="B65" s="233">
        <v>134011</v>
      </c>
      <c r="C65" s="233">
        <v>10073</v>
      </c>
      <c r="D65" s="233">
        <v>54250</v>
      </c>
      <c r="E65" s="233">
        <v>0</v>
      </c>
      <c r="F65" s="233">
        <v>15815</v>
      </c>
      <c r="G65" s="233">
        <v>2288</v>
      </c>
      <c r="H65" s="233">
        <v>5613</v>
      </c>
      <c r="I65" s="233">
        <v>0</v>
      </c>
    </row>
    <row r="66" spans="1:9" ht="12.75" customHeight="1">
      <c r="A66" s="133">
        <v>2009</v>
      </c>
      <c r="B66" s="233">
        <v>133083</v>
      </c>
      <c r="C66" s="233">
        <v>10348</v>
      </c>
      <c r="D66" s="233">
        <v>55660</v>
      </c>
      <c r="E66" s="233">
        <v>0</v>
      </c>
      <c r="F66" s="233">
        <v>11903</v>
      </c>
      <c r="G66" s="233">
        <v>1554</v>
      </c>
      <c r="H66" s="233">
        <v>6263</v>
      </c>
      <c r="I66" s="233">
        <v>1195</v>
      </c>
    </row>
    <row r="67" spans="1:9" ht="12.75" customHeight="1">
      <c r="A67" s="133">
        <v>2010</v>
      </c>
      <c r="B67" s="233">
        <v>134928</v>
      </c>
      <c r="C67" s="233">
        <v>10445</v>
      </c>
      <c r="D67" s="233">
        <v>61594</v>
      </c>
      <c r="E67" s="233">
        <v>0</v>
      </c>
      <c r="F67" s="233">
        <v>13953</v>
      </c>
      <c r="G67" s="233">
        <v>1256</v>
      </c>
      <c r="H67" s="233">
        <v>6493</v>
      </c>
      <c r="I67" s="233">
        <v>2431</v>
      </c>
    </row>
    <row r="68" spans="1:9" ht="12.75" customHeight="1">
      <c r="A68" s="133">
        <v>2011</v>
      </c>
      <c r="B68" s="233">
        <v>140028</v>
      </c>
      <c r="C68" s="233">
        <v>9531</v>
      </c>
      <c r="D68" s="233">
        <v>60248</v>
      </c>
      <c r="E68" s="233">
        <v>0</v>
      </c>
      <c r="F68" s="233">
        <v>16257</v>
      </c>
      <c r="G68" s="233">
        <v>593</v>
      </c>
      <c r="H68" s="233">
        <v>6828</v>
      </c>
      <c r="I68" s="233">
        <v>5228</v>
      </c>
    </row>
    <row r="69" spans="1:9" ht="12.75" customHeight="1">
      <c r="A69" s="133">
        <v>2012</v>
      </c>
      <c r="B69" s="233">
        <v>138316</v>
      </c>
      <c r="C69" s="233">
        <v>9539</v>
      </c>
      <c r="D69" s="233">
        <v>56718</v>
      </c>
      <c r="E69" s="233">
        <v>0</v>
      </c>
      <c r="F69" s="233">
        <v>20411</v>
      </c>
      <c r="G69" s="233">
        <v>0</v>
      </c>
      <c r="H69" s="233">
        <v>5909</v>
      </c>
      <c r="I69" s="233">
        <v>8031</v>
      </c>
    </row>
    <row r="70" spans="1:9" ht="12.75" customHeight="1">
      <c r="A70" s="133">
        <v>2013</v>
      </c>
      <c r="B70" s="233">
        <v>133726</v>
      </c>
      <c r="C70" s="233">
        <v>8340</v>
      </c>
      <c r="D70" s="233">
        <v>25209</v>
      </c>
      <c r="E70" s="233">
        <v>0</v>
      </c>
      <c r="F70" s="233">
        <v>22170</v>
      </c>
      <c r="G70" s="233">
        <v>0</v>
      </c>
      <c r="H70" s="233">
        <v>8200</v>
      </c>
      <c r="I70" s="233">
        <v>13309</v>
      </c>
    </row>
    <row r="71" spans="1:9" ht="12.75" customHeight="1">
      <c r="A71" s="133">
        <v>2014</v>
      </c>
      <c r="B71" s="233">
        <v>136714</v>
      </c>
      <c r="C71" s="233">
        <v>6784</v>
      </c>
      <c r="D71" s="233">
        <v>13447</v>
      </c>
      <c r="E71" s="233">
        <v>0</v>
      </c>
      <c r="F71" s="233">
        <v>28212</v>
      </c>
      <c r="G71" s="233">
        <v>0</v>
      </c>
      <c r="H71" s="233">
        <v>14087</v>
      </c>
      <c r="I71" s="233">
        <v>12610</v>
      </c>
    </row>
    <row r="72" spans="1:9" ht="12.75" customHeight="1">
      <c r="A72" s="133">
        <v>2015</v>
      </c>
      <c r="B72" s="233">
        <v>133395</v>
      </c>
      <c r="C72" s="233">
        <v>5912</v>
      </c>
      <c r="D72" s="233">
        <v>17584</v>
      </c>
      <c r="E72" s="233">
        <v>0</v>
      </c>
      <c r="F72" s="233">
        <v>28661</v>
      </c>
      <c r="G72" s="233">
        <v>0</v>
      </c>
      <c r="H72" s="233">
        <v>16186</v>
      </c>
      <c r="I72" s="233">
        <v>12793</v>
      </c>
    </row>
    <row r="73" spans="1:9" ht="12.75" customHeight="1">
      <c r="A73" s="133">
        <v>2016</v>
      </c>
      <c r="B73" s="233">
        <v>129461</v>
      </c>
      <c r="C73" s="233">
        <v>9349</v>
      </c>
      <c r="D73" s="233">
        <v>15073</v>
      </c>
      <c r="E73" s="233">
        <v>0</v>
      </c>
      <c r="F73" s="233">
        <v>31090</v>
      </c>
      <c r="G73" s="233">
        <v>1392</v>
      </c>
      <c r="H73" s="233">
        <v>15598</v>
      </c>
      <c r="I73" s="233">
        <v>14700</v>
      </c>
    </row>
    <row r="75" spans="1:9" ht="12.75" customHeight="1">
      <c r="A75" s="201" t="s">
        <v>174</v>
      </c>
      <c r="B75" s="201"/>
      <c r="C75" s="201"/>
      <c r="D75" s="201"/>
      <c r="E75" s="201"/>
      <c r="F75" s="201"/>
      <c r="G75" s="201"/>
      <c r="H75" s="201"/>
      <c r="I75" s="201"/>
    </row>
    <row r="76" spans="1:9" s="134" customFormat="1" ht="26.25" customHeight="1">
      <c r="A76" s="205" t="s">
        <v>397</v>
      </c>
      <c r="B76" s="205"/>
      <c r="C76" s="205"/>
      <c r="D76" s="205"/>
      <c r="E76" s="205"/>
      <c r="F76" s="205"/>
      <c r="G76" s="205"/>
      <c r="H76" s="205"/>
      <c r="I76" s="205"/>
    </row>
    <row r="77" spans="1:9" s="134" customFormat="1" ht="25.5" customHeight="1">
      <c r="A77" s="205" t="s">
        <v>398</v>
      </c>
      <c r="B77" s="205"/>
      <c r="C77" s="205"/>
      <c r="D77" s="205"/>
      <c r="E77" s="205"/>
      <c r="F77" s="205"/>
      <c r="G77" s="205"/>
      <c r="H77" s="205"/>
      <c r="I77" s="205"/>
    </row>
  </sheetData>
  <sheetProtection/>
  <mergeCells count="7">
    <mergeCell ref="A77:I77"/>
    <mergeCell ref="A1:I1"/>
    <mergeCell ref="H4:I4"/>
    <mergeCell ref="C5:D5"/>
    <mergeCell ref="E5:I5"/>
    <mergeCell ref="A75:I75"/>
    <mergeCell ref="A76:I7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2"/>
  </sheetPr>
  <dimension ref="A1:K72"/>
  <sheetViews>
    <sheetView workbookViewId="0" topLeftCell="A1">
      <pane ySplit="6" topLeftCell="A7" activePane="bottomLeft" state="frozen"/>
      <selection pane="topLeft" activeCell="A2" sqref="A2"/>
      <selection pane="bottomLeft" activeCell="A2" sqref="A2"/>
    </sheetView>
  </sheetViews>
  <sheetFormatPr defaultColWidth="10.28125" defaultRowHeight="12.75" outlineLevelRow="1"/>
  <cols>
    <col min="1" max="1" width="5.00390625" style="136" customWidth="1"/>
    <col min="2" max="2" width="5.421875" style="136" bestFit="1" customWidth="1"/>
    <col min="3" max="3" width="7.7109375" style="136" bestFit="1" customWidth="1"/>
    <col min="4" max="4" width="10.140625" style="136" bestFit="1" customWidth="1"/>
    <col min="5" max="5" width="6.28125" style="136" bestFit="1" customWidth="1"/>
    <col min="6" max="6" width="7.140625" style="136" bestFit="1" customWidth="1"/>
    <col min="7" max="9" width="7.421875" style="136" bestFit="1" customWidth="1"/>
    <col min="10" max="10" width="7.28125" style="136" bestFit="1" customWidth="1"/>
    <col min="11" max="11" width="12.28125" style="136" bestFit="1" customWidth="1"/>
    <col min="12" max="16384" width="10.28125" style="136" customWidth="1"/>
  </cols>
  <sheetData>
    <row r="1" spans="1:11" ht="18" customHeight="1">
      <c r="A1" s="222" t="s">
        <v>399</v>
      </c>
      <c r="B1" s="222"/>
      <c r="C1" s="222"/>
      <c r="D1" s="222"/>
      <c r="E1" s="222"/>
      <c r="F1" s="222"/>
      <c r="G1" s="222"/>
      <c r="H1" s="222"/>
      <c r="I1" s="223"/>
      <c r="J1" s="223"/>
      <c r="K1" s="223"/>
    </row>
    <row r="2" spans="1:11" ht="18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8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2.75">
      <c r="A4" s="137"/>
      <c r="B4" s="137"/>
      <c r="C4" s="137"/>
      <c r="D4" s="137"/>
      <c r="J4" s="224" t="s">
        <v>400</v>
      </c>
      <c r="K4" s="224"/>
    </row>
    <row r="5" spans="2:11" ht="12.75">
      <c r="B5" s="138" t="s">
        <v>0</v>
      </c>
      <c r="C5" s="137"/>
      <c r="D5" s="137"/>
      <c r="E5" s="225" t="s">
        <v>401</v>
      </c>
      <c r="F5" s="225"/>
      <c r="G5" s="225"/>
      <c r="H5" s="225"/>
      <c r="I5" s="225"/>
      <c r="J5" s="225"/>
      <c r="K5" s="225"/>
    </row>
    <row r="6" spans="1:11" ht="51">
      <c r="A6" s="139" t="s">
        <v>303</v>
      </c>
      <c r="B6" s="138"/>
      <c r="C6" s="140" t="s">
        <v>402</v>
      </c>
      <c r="D6" s="140" t="s">
        <v>403</v>
      </c>
      <c r="E6" s="140" t="s">
        <v>8</v>
      </c>
      <c r="F6" s="140" t="s">
        <v>9</v>
      </c>
      <c r="G6" s="140" t="s">
        <v>10</v>
      </c>
      <c r="H6" s="140" t="s">
        <v>404</v>
      </c>
      <c r="I6" s="140" t="s">
        <v>13</v>
      </c>
      <c r="J6" s="140" t="s">
        <v>14</v>
      </c>
      <c r="K6" s="141" t="s">
        <v>405</v>
      </c>
    </row>
    <row r="7" spans="1:11" ht="12.75" hidden="1" outlineLevel="1">
      <c r="A7" s="142">
        <v>1954</v>
      </c>
      <c r="B7" s="234">
        <v>340.7</v>
      </c>
      <c r="C7" s="234" t="s">
        <v>255</v>
      </c>
      <c r="D7" s="234" t="s">
        <v>255</v>
      </c>
      <c r="E7" s="234">
        <v>219.6</v>
      </c>
      <c r="F7" s="234">
        <v>75.2</v>
      </c>
      <c r="G7" s="234">
        <v>25.9</v>
      </c>
      <c r="H7" s="234">
        <v>20</v>
      </c>
      <c r="I7" s="234" t="s">
        <v>255</v>
      </c>
      <c r="J7" s="234" t="s">
        <v>255</v>
      </c>
      <c r="K7" s="234" t="s">
        <v>255</v>
      </c>
    </row>
    <row r="8" spans="1:11" ht="12.75" collapsed="1">
      <c r="A8" s="142">
        <v>1955</v>
      </c>
      <c r="B8" s="234">
        <v>552.6</v>
      </c>
      <c r="C8" s="234" t="s">
        <v>255</v>
      </c>
      <c r="D8" s="234" t="s">
        <v>255</v>
      </c>
      <c r="E8" s="234">
        <v>466.2</v>
      </c>
      <c r="F8" s="234">
        <v>48.1</v>
      </c>
      <c r="G8" s="234">
        <v>28.3</v>
      </c>
      <c r="H8" s="234">
        <v>10</v>
      </c>
      <c r="I8" s="234" t="s">
        <v>255</v>
      </c>
      <c r="J8" s="234" t="s">
        <v>255</v>
      </c>
      <c r="K8" s="234" t="s">
        <v>255</v>
      </c>
    </row>
    <row r="9" spans="1:11" ht="12.75" hidden="1" outlineLevel="1">
      <c r="A9" s="142">
        <v>1956</v>
      </c>
      <c r="B9" s="234">
        <v>260</v>
      </c>
      <c r="C9" s="234" t="s">
        <v>255</v>
      </c>
      <c r="D9" s="234" t="s">
        <v>255</v>
      </c>
      <c r="E9" s="234">
        <v>230</v>
      </c>
      <c r="F9" s="234" t="s">
        <v>255</v>
      </c>
      <c r="G9" s="234">
        <v>30</v>
      </c>
      <c r="H9" s="234" t="s">
        <v>255</v>
      </c>
      <c r="I9" s="234" t="s">
        <v>490</v>
      </c>
      <c r="J9" s="234" t="s">
        <v>255</v>
      </c>
      <c r="K9" s="234" t="s">
        <v>255</v>
      </c>
    </row>
    <row r="10" spans="1:11" ht="12.75" hidden="1" outlineLevel="1">
      <c r="A10" s="142">
        <v>1957</v>
      </c>
      <c r="B10" s="234">
        <v>310.3</v>
      </c>
      <c r="C10" s="234" t="s">
        <v>255</v>
      </c>
      <c r="D10" s="234" t="s">
        <v>255</v>
      </c>
      <c r="E10" s="234">
        <v>281.8</v>
      </c>
      <c r="F10" s="234">
        <v>3.5</v>
      </c>
      <c r="G10" s="234">
        <v>25</v>
      </c>
      <c r="H10" s="234" t="s">
        <v>255</v>
      </c>
      <c r="I10" s="234" t="s">
        <v>490</v>
      </c>
      <c r="J10" s="234" t="s">
        <v>255</v>
      </c>
      <c r="K10" s="234" t="s">
        <v>255</v>
      </c>
    </row>
    <row r="11" spans="1:11" ht="12.75" hidden="1" outlineLevel="1">
      <c r="A11" s="142">
        <v>1958</v>
      </c>
      <c r="B11" s="234">
        <v>467.9</v>
      </c>
      <c r="C11" s="234" t="s">
        <v>255</v>
      </c>
      <c r="D11" s="234" t="s">
        <v>255</v>
      </c>
      <c r="E11" s="234">
        <v>367.3</v>
      </c>
      <c r="F11" s="234">
        <v>5.6</v>
      </c>
      <c r="G11" s="234">
        <v>53</v>
      </c>
      <c r="H11" s="234">
        <v>42</v>
      </c>
      <c r="I11" s="234" t="s">
        <v>255</v>
      </c>
      <c r="J11" s="234" t="s">
        <v>255</v>
      </c>
      <c r="K11" s="234" t="s">
        <v>255</v>
      </c>
    </row>
    <row r="12" spans="1:11" ht="12.75" hidden="1" outlineLevel="1">
      <c r="A12" s="142">
        <v>1959</v>
      </c>
      <c r="B12" s="234">
        <v>497.8</v>
      </c>
      <c r="C12" s="234" t="s">
        <v>255</v>
      </c>
      <c r="D12" s="234" t="s">
        <v>255</v>
      </c>
      <c r="E12" s="234">
        <v>425.3</v>
      </c>
      <c r="F12" s="234">
        <v>7.5</v>
      </c>
      <c r="G12" s="234">
        <v>5</v>
      </c>
      <c r="H12" s="234">
        <v>55</v>
      </c>
      <c r="I12" s="234">
        <v>5</v>
      </c>
      <c r="J12" s="234" t="s">
        <v>255</v>
      </c>
      <c r="K12" s="234" t="s">
        <v>255</v>
      </c>
    </row>
    <row r="13" spans="1:11" ht="12.75" collapsed="1">
      <c r="A13" s="142">
        <v>1960</v>
      </c>
      <c r="B13" s="234">
        <v>572</v>
      </c>
      <c r="C13" s="234" t="s">
        <v>255</v>
      </c>
      <c r="D13" s="234" t="s">
        <v>255</v>
      </c>
      <c r="E13" s="234">
        <v>466.5</v>
      </c>
      <c r="F13" s="234">
        <v>30</v>
      </c>
      <c r="G13" s="234">
        <v>46.4</v>
      </c>
      <c r="H13" s="234">
        <v>25.9</v>
      </c>
      <c r="I13" s="234">
        <v>3.2</v>
      </c>
      <c r="J13" s="234" t="s">
        <v>255</v>
      </c>
      <c r="K13" s="234" t="s">
        <v>255</v>
      </c>
    </row>
    <row r="14" spans="1:11" ht="12.75" hidden="1" outlineLevel="1">
      <c r="A14" s="142">
        <v>1961</v>
      </c>
      <c r="B14" s="234">
        <v>793</v>
      </c>
      <c r="C14" s="234" t="s">
        <v>255</v>
      </c>
      <c r="D14" s="234" t="s">
        <v>255</v>
      </c>
      <c r="E14" s="234">
        <v>590</v>
      </c>
      <c r="F14" s="234">
        <v>75</v>
      </c>
      <c r="G14" s="234">
        <v>88</v>
      </c>
      <c r="H14" s="234">
        <v>40</v>
      </c>
      <c r="I14" s="234" t="s">
        <v>255</v>
      </c>
      <c r="J14" s="234" t="s">
        <v>255</v>
      </c>
      <c r="K14" s="234" t="s">
        <v>255</v>
      </c>
    </row>
    <row r="15" spans="1:11" ht="12.75" hidden="1" outlineLevel="1">
      <c r="A15" s="142">
        <v>1962</v>
      </c>
      <c r="B15" s="234">
        <v>574.8</v>
      </c>
      <c r="C15" s="234" t="s">
        <v>255</v>
      </c>
      <c r="D15" s="234" t="s">
        <v>255</v>
      </c>
      <c r="E15" s="234">
        <v>449.6</v>
      </c>
      <c r="F15" s="234">
        <v>21</v>
      </c>
      <c r="G15" s="234">
        <v>20</v>
      </c>
      <c r="H15" s="234">
        <v>80.5</v>
      </c>
      <c r="I15" s="234">
        <v>3.7</v>
      </c>
      <c r="J15" s="234" t="s">
        <v>255</v>
      </c>
      <c r="K15" s="234" t="s">
        <v>255</v>
      </c>
    </row>
    <row r="16" spans="1:11" ht="12.75" hidden="1" outlineLevel="1">
      <c r="A16" s="142">
        <v>1963</v>
      </c>
      <c r="B16" s="234">
        <v>381.9</v>
      </c>
      <c r="C16" s="234" t="s">
        <v>255</v>
      </c>
      <c r="D16" s="234" t="s">
        <v>255</v>
      </c>
      <c r="E16" s="234">
        <v>262.7</v>
      </c>
      <c r="F16" s="234">
        <v>70</v>
      </c>
      <c r="G16" s="234">
        <v>16.3</v>
      </c>
      <c r="H16" s="234">
        <v>31.9</v>
      </c>
      <c r="I16" s="234">
        <v>1</v>
      </c>
      <c r="J16" s="234" t="s">
        <v>255</v>
      </c>
      <c r="K16" s="234" t="s">
        <v>255</v>
      </c>
    </row>
    <row r="17" spans="1:11" ht="12.75" hidden="1" outlineLevel="1">
      <c r="A17" s="142">
        <v>1964</v>
      </c>
      <c r="B17" s="234">
        <v>757.6</v>
      </c>
      <c r="C17" s="234" t="s">
        <v>255</v>
      </c>
      <c r="D17" s="234" t="s">
        <v>255</v>
      </c>
      <c r="E17" s="234">
        <v>515</v>
      </c>
      <c r="F17" s="234">
        <v>74</v>
      </c>
      <c r="G17" s="234">
        <v>100</v>
      </c>
      <c r="H17" s="234">
        <v>63</v>
      </c>
      <c r="I17" s="234">
        <v>5.6</v>
      </c>
      <c r="J17" s="234" t="s">
        <v>255</v>
      </c>
      <c r="K17" s="234" t="s">
        <v>255</v>
      </c>
    </row>
    <row r="18" spans="1:11" ht="12.75" collapsed="1">
      <c r="A18" s="142">
        <v>1965</v>
      </c>
      <c r="B18" s="234">
        <v>623.5</v>
      </c>
      <c r="C18" s="234">
        <v>617.3</v>
      </c>
      <c r="D18" s="234">
        <v>6.2</v>
      </c>
      <c r="E18" s="234">
        <v>423.1</v>
      </c>
      <c r="F18" s="234">
        <v>74.9</v>
      </c>
      <c r="G18" s="234">
        <v>92.8</v>
      </c>
      <c r="H18" s="234">
        <v>31</v>
      </c>
      <c r="I18" s="234">
        <v>1.7</v>
      </c>
      <c r="J18" s="234" t="s">
        <v>255</v>
      </c>
      <c r="K18" s="234" t="s">
        <v>255</v>
      </c>
    </row>
    <row r="19" spans="1:11" ht="12.75" hidden="1" outlineLevel="1">
      <c r="A19" s="142">
        <v>1966</v>
      </c>
      <c r="B19" s="234">
        <v>435.1</v>
      </c>
      <c r="C19" s="234">
        <v>430.5</v>
      </c>
      <c r="D19" s="234">
        <v>4.6</v>
      </c>
      <c r="E19" s="234">
        <v>284</v>
      </c>
      <c r="F19" s="234">
        <v>80</v>
      </c>
      <c r="G19" s="234">
        <v>34.1</v>
      </c>
      <c r="H19" s="234">
        <v>39.9</v>
      </c>
      <c r="I19" s="234">
        <v>2.1</v>
      </c>
      <c r="J19" s="234" t="s">
        <v>255</v>
      </c>
      <c r="K19" s="234" t="s">
        <v>255</v>
      </c>
    </row>
    <row r="20" spans="1:11" ht="12.75" hidden="1" outlineLevel="1">
      <c r="A20" s="142">
        <v>1967</v>
      </c>
      <c r="B20" s="234">
        <v>292.6</v>
      </c>
      <c r="C20" s="234">
        <v>285.1</v>
      </c>
      <c r="D20" s="234">
        <v>7.5</v>
      </c>
      <c r="E20" s="234">
        <v>190.1</v>
      </c>
      <c r="F20" s="234">
        <v>48</v>
      </c>
      <c r="G20" s="234">
        <v>30.9</v>
      </c>
      <c r="H20" s="234">
        <v>20.7</v>
      </c>
      <c r="I20" s="234">
        <v>1.4</v>
      </c>
      <c r="J20" s="234">
        <v>1.5</v>
      </c>
      <c r="K20" s="234" t="s">
        <v>255</v>
      </c>
    </row>
    <row r="21" spans="1:11" ht="12.75" hidden="1" outlineLevel="1">
      <c r="A21" s="142">
        <v>1968</v>
      </c>
      <c r="B21" s="234">
        <v>735.6</v>
      </c>
      <c r="C21" s="234">
        <v>723.6</v>
      </c>
      <c r="D21" s="234">
        <v>12</v>
      </c>
      <c r="E21" s="234">
        <v>500</v>
      </c>
      <c r="F21" s="234">
        <v>121.7</v>
      </c>
      <c r="G21" s="234">
        <v>49.2</v>
      </c>
      <c r="H21" s="234">
        <v>54.2</v>
      </c>
      <c r="I21" s="234">
        <v>3.4</v>
      </c>
      <c r="J21" s="234">
        <v>7.1</v>
      </c>
      <c r="K21" s="234" t="s">
        <v>255</v>
      </c>
    </row>
    <row r="22" spans="1:11" ht="12.75" hidden="1" outlineLevel="1">
      <c r="A22" s="142">
        <v>1969</v>
      </c>
      <c r="B22" s="234">
        <v>551.9</v>
      </c>
      <c r="C22" s="234">
        <v>542.9</v>
      </c>
      <c r="D22" s="234">
        <v>9</v>
      </c>
      <c r="E22" s="234">
        <v>381.9</v>
      </c>
      <c r="F22" s="234">
        <v>67</v>
      </c>
      <c r="G22" s="234">
        <v>50.4</v>
      </c>
      <c r="H22" s="234">
        <v>35.6</v>
      </c>
      <c r="I22" s="234">
        <v>2.5</v>
      </c>
      <c r="J22" s="234">
        <v>14.5</v>
      </c>
      <c r="K22" s="234" t="s">
        <v>255</v>
      </c>
    </row>
    <row r="23" spans="1:11" ht="12.75" collapsed="1">
      <c r="A23" s="142">
        <v>1970</v>
      </c>
      <c r="B23" s="234">
        <v>715.5</v>
      </c>
      <c r="C23" s="234">
        <v>696</v>
      </c>
      <c r="D23" s="234">
        <v>19.5</v>
      </c>
      <c r="E23" s="234">
        <v>468.6</v>
      </c>
      <c r="F23" s="234">
        <v>92.4</v>
      </c>
      <c r="G23" s="234">
        <v>88.3</v>
      </c>
      <c r="H23" s="234">
        <v>49.5</v>
      </c>
      <c r="I23" s="234">
        <v>3.1</v>
      </c>
      <c r="J23" s="234">
        <v>13.5</v>
      </c>
      <c r="K23" s="234" t="s">
        <v>255</v>
      </c>
    </row>
    <row r="24" spans="1:11" ht="12.75" hidden="1" outlineLevel="1">
      <c r="A24" s="142">
        <v>1971</v>
      </c>
      <c r="B24" s="234">
        <v>420.2</v>
      </c>
      <c r="C24" s="234">
        <v>401.7</v>
      </c>
      <c r="D24" s="234">
        <v>18.5</v>
      </c>
      <c r="E24" s="234">
        <v>260.8</v>
      </c>
      <c r="F24" s="234">
        <v>75.3</v>
      </c>
      <c r="G24" s="234">
        <v>27.6</v>
      </c>
      <c r="H24" s="234">
        <v>27.4</v>
      </c>
      <c r="I24" s="234">
        <v>1.9</v>
      </c>
      <c r="J24" s="234">
        <v>8.7</v>
      </c>
      <c r="K24" s="234" t="s">
        <v>255</v>
      </c>
    </row>
    <row r="25" spans="1:11" ht="12.75" hidden="1" outlineLevel="1">
      <c r="A25" s="142">
        <v>1972</v>
      </c>
      <c r="B25" s="234">
        <v>380</v>
      </c>
      <c r="C25" s="234">
        <v>364.2</v>
      </c>
      <c r="D25" s="234">
        <v>15.8</v>
      </c>
      <c r="E25" s="234">
        <v>297.7</v>
      </c>
      <c r="F25" s="234">
        <v>45.6</v>
      </c>
      <c r="G25" s="234">
        <v>21.9</v>
      </c>
      <c r="H25" s="234">
        <v>14</v>
      </c>
      <c r="I25" s="234">
        <v>0.8</v>
      </c>
      <c r="J25" s="234" t="s">
        <v>255</v>
      </c>
      <c r="K25" s="234" t="s">
        <v>255</v>
      </c>
    </row>
    <row r="26" spans="1:11" ht="12.75" hidden="1" outlineLevel="1">
      <c r="A26" s="142">
        <v>1973</v>
      </c>
      <c r="B26" s="234">
        <v>683.3</v>
      </c>
      <c r="C26" s="234">
        <v>654.3</v>
      </c>
      <c r="D26" s="234">
        <v>29</v>
      </c>
      <c r="E26" s="234">
        <v>517.8</v>
      </c>
      <c r="F26" s="234">
        <v>88</v>
      </c>
      <c r="G26" s="234">
        <v>33.6</v>
      </c>
      <c r="H26" s="234">
        <v>25.7</v>
      </c>
      <c r="I26" s="234">
        <v>2.1</v>
      </c>
      <c r="J26" s="234">
        <v>10.3</v>
      </c>
      <c r="K26" s="234">
        <v>5.8</v>
      </c>
    </row>
    <row r="27" spans="1:11" ht="12.75" hidden="1" outlineLevel="1">
      <c r="A27" s="142">
        <v>1974</v>
      </c>
      <c r="B27" s="234">
        <v>408</v>
      </c>
      <c r="C27" s="234">
        <v>397.7</v>
      </c>
      <c r="D27" s="234">
        <v>10.3</v>
      </c>
      <c r="E27" s="234">
        <v>265.8</v>
      </c>
      <c r="F27" s="234">
        <v>56.8</v>
      </c>
      <c r="G27" s="234">
        <v>48</v>
      </c>
      <c r="H27" s="234">
        <v>25</v>
      </c>
      <c r="I27" s="234">
        <v>2</v>
      </c>
      <c r="J27" s="234">
        <v>10.4</v>
      </c>
      <c r="K27" s="234" t="s">
        <v>255</v>
      </c>
    </row>
    <row r="28" spans="1:11" ht="12.75" collapsed="1">
      <c r="A28" s="142">
        <v>1975</v>
      </c>
      <c r="B28" s="234">
        <v>572</v>
      </c>
      <c r="C28" s="234">
        <v>532.1</v>
      </c>
      <c r="D28" s="234">
        <v>39.9</v>
      </c>
      <c r="E28" s="234">
        <v>366.3</v>
      </c>
      <c r="F28" s="234">
        <v>60</v>
      </c>
      <c r="G28" s="234">
        <v>61.6</v>
      </c>
      <c r="H28" s="234">
        <v>58.5</v>
      </c>
      <c r="I28" s="234">
        <v>2.7</v>
      </c>
      <c r="J28" s="234">
        <v>13.1</v>
      </c>
      <c r="K28" s="234">
        <v>9.8</v>
      </c>
    </row>
    <row r="29" spans="1:11" ht="12.75" hidden="1" outlineLevel="1">
      <c r="A29" s="142">
        <v>1976</v>
      </c>
      <c r="B29" s="234">
        <v>618</v>
      </c>
      <c r="C29" s="234">
        <v>559.3</v>
      </c>
      <c r="D29" s="234">
        <v>58.7</v>
      </c>
      <c r="E29" s="234">
        <v>355.1</v>
      </c>
      <c r="F29" s="234">
        <v>101.3</v>
      </c>
      <c r="G29" s="234">
        <v>73.7</v>
      </c>
      <c r="H29" s="234">
        <v>58.9</v>
      </c>
      <c r="I29" s="234">
        <v>2.5</v>
      </c>
      <c r="J29" s="234">
        <v>7.7</v>
      </c>
      <c r="K29" s="234">
        <v>18.8</v>
      </c>
    </row>
    <row r="30" spans="1:11" ht="12.75" hidden="1" outlineLevel="1">
      <c r="A30" s="142">
        <v>1977</v>
      </c>
      <c r="B30" s="234">
        <v>537.4</v>
      </c>
      <c r="C30" s="234">
        <v>477.9</v>
      </c>
      <c r="D30" s="234">
        <v>59.5</v>
      </c>
      <c r="E30" s="234">
        <v>349.6</v>
      </c>
      <c r="F30" s="234">
        <v>47</v>
      </c>
      <c r="G30" s="234">
        <v>57.3</v>
      </c>
      <c r="H30" s="234">
        <v>51.3</v>
      </c>
      <c r="I30" s="234">
        <v>2.1</v>
      </c>
      <c r="J30" s="234">
        <v>9.5</v>
      </c>
      <c r="K30" s="234">
        <v>20.6</v>
      </c>
    </row>
    <row r="31" spans="1:11" ht="12.75" hidden="1" outlineLevel="1">
      <c r="A31" s="142">
        <v>1978</v>
      </c>
      <c r="B31" s="234">
        <v>363.8</v>
      </c>
      <c r="C31" s="234">
        <v>332.1</v>
      </c>
      <c r="D31" s="234">
        <v>31.7</v>
      </c>
      <c r="E31" s="234">
        <v>252.8</v>
      </c>
      <c r="F31" s="234">
        <v>41.3</v>
      </c>
      <c r="G31" s="234">
        <v>27.9</v>
      </c>
      <c r="H31" s="234">
        <v>32.9</v>
      </c>
      <c r="I31" s="234">
        <v>0</v>
      </c>
      <c r="J31" s="234">
        <v>3.3</v>
      </c>
      <c r="K31" s="234">
        <v>5.6</v>
      </c>
    </row>
    <row r="32" spans="1:11" ht="12.75" hidden="1" outlineLevel="1">
      <c r="A32" s="142">
        <v>1979</v>
      </c>
      <c r="B32" s="234">
        <v>538.2</v>
      </c>
      <c r="C32" s="234">
        <v>474.7</v>
      </c>
      <c r="D32" s="234">
        <v>63.5</v>
      </c>
      <c r="E32" s="234">
        <v>357</v>
      </c>
      <c r="F32" s="234">
        <v>54.3</v>
      </c>
      <c r="G32" s="234">
        <v>47.2</v>
      </c>
      <c r="H32" s="234">
        <v>36</v>
      </c>
      <c r="I32" s="234">
        <v>2.2</v>
      </c>
      <c r="J32" s="234">
        <v>7</v>
      </c>
      <c r="K32" s="234">
        <v>34.5</v>
      </c>
    </row>
    <row r="33" spans="1:11" ht="12.75" collapsed="1">
      <c r="A33" s="142">
        <v>1980</v>
      </c>
      <c r="B33" s="234">
        <v>454.5</v>
      </c>
      <c r="C33" s="234">
        <v>416.8</v>
      </c>
      <c r="D33" s="234">
        <v>37.7</v>
      </c>
      <c r="E33" s="234">
        <v>326.3</v>
      </c>
      <c r="F33" s="234">
        <v>44.9</v>
      </c>
      <c r="G33" s="234">
        <v>33.7</v>
      </c>
      <c r="H33" s="234">
        <v>27.9</v>
      </c>
      <c r="I33" s="234">
        <v>2.3</v>
      </c>
      <c r="J33" s="234">
        <v>1.5</v>
      </c>
      <c r="K33" s="234">
        <v>17.9</v>
      </c>
    </row>
    <row r="34" spans="1:11" ht="12.75" hidden="1" outlineLevel="1">
      <c r="A34" s="142">
        <v>1981</v>
      </c>
      <c r="B34" s="234">
        <v>273.7</v>
      </c>
      <c r="C34" s="234">
        <v>269.2</v>
      </c>
      <c r="D34" s="234">
        <v>4.5</v>
      </c>
      <c r="E34" s="234">
        <v>195.3</v>
      </c>
      <c r="F34" s="234">
        <v>36.2</v>
      </c>
      <c r="G34" s="234">
        <v>11</v>
      </c>
      <c r="H34" s="234">
        <v>20.6</v>
      </c>
      <c r="I34" s="234">
        <v>1</v>
      </c>
      <c r="J34" s="234">
        <v>0</v>
      </c>
      <c r="K34" s="234">
        <v>9.6</v>
      </c>
    </row>
    <row r="35" spans="1:11" ht="12.75" hidden="1" outlineLevel="1">
      <c r="A35" s="142">
        <v>1982</v>
      </c>
      <c r="B35" s="234">
        <v>791.9</v>
      </c>
      <c r="C35" s="234">
        <v>677.3</v>
      </c>
      <c r="D35" s="234">
        <v>114.6</v>
      </c>
      <c r="E35" s="234">
        <v>418.6</v>
      </c>
      <c r="F35" s="234">
        <v>56.5</v>
      </c>
      <c r="G35" s="234">
        <v>100.6</v>
      </c>
      <c r="H35" s="234">
        <v>121.1</v>
      </c>
      <c r="I35" s="234">
        <v>6.4</v>
      </c>
      <c r="J35" s="234">
        <v>0</v>
      </c>
      <c r="K35" s="234">
        <v>88.8</v>
      </c>
    </row>
    <row r="36" spans="1:11" ht="12.75" hidden="1" outlineLevel="1">
      <c r="A36" s="142">
        <v>1983</v>
      </c>
      <c r="B36" s="234">
        <v>801.2</v>
      </c>
      <c r="C36" s="234">
        <v>664.7</v>
      </c>
      <c r="D36" s="234">
        <v>136.5</v>
      </c>
      <c r="E36" s="234">
        <v>414.8</v>
      </c>
      <c r="F36" s="234">
        <v>65.9</v>
      </c>
      <c r="G36" s="234">
        <v>55.6</v>
      </c>
      <c r="H36" s="234">
        <v>153.7</v>
      </c>
      <c r="I36" s="234">
        <v>14.9</v>
      </c>
      <c r="J36" s="234">
        <v>0</v>
      </c>
      <c r="K36" s="234">
        <v>96.3</v>
      </c>
    </row>
    <row r="37" spans="1:11" ht="12.75" hidden="1" outlineLevel="1">
      <c r="A37" s="142">
        <v>1984</v>
      </c>
      <c r="B37" s="234">
        <v>485.4</v>
      </c>
      <c r="C37" s="234">
        <v>383.2</v>
      </c>
      <c r="D37" s="234">
        <v>102.2</v>
      </c>
      <c r="E37" s="234">
        <v>275.5</v>
      </c>
      <c r="F37" s="234">
        <v>58.1</v>
      </c>
      <c r="G37" s="234">
        <v>40.1</v>
      </c>
      <c r="H37" s="234">
        <v>48.9</v>
      </c>
      <c r="I37" s="234">
        <v>10.6</v>
      </c>
      <c r="J37" s="234">
        <v>0</v>
      </c>
      <c r="K37" s="234">
        <v>52.2</v>
      </c>
    </row>
    <row r="38" spans="1:11" ht="12.75" collapsed="1">
      <c r="A38" s="142">
        <v>1985</v>
      </c>
      <c r="B38" s="234">
        <v>327.2</v>
      </c>
      <c r="C38" s="234">
        <v>298.5</v>
      </c>
      <c r="D38" s="234">
        <v>28.7</v>
      </c>
      <c r="E38" s="234">
        <v>230.6</v>
      </c>
      <c r="F38" s="234">
        <v>31.3</v>
      </c>
      <c r="G38" s="234">
        <v>25</v>
      </c>
      <c r="H38" s="234">
        <v>29.1</v>
      </c>
      <c r="I38" s="234">
        <v>11.2</v>
      </c>
      <c r="J38" s="234">
        <v>0</v>
      </c>
      <c r="K38" s="234">
        <v>0</v>
      </c>
    </row>
    <row r="39" spans="1:11" ht="12.75" hidden="1" outlineLevel="1">
      <c r="A39" s="142">
        <v>1986</v>
      </c>
      <c r="B39" s="234">
        <v>1002.4</v>
      </c>
      <c r="C39" s="234">
        <v>822.4</v>
      </c>
      <c r="D39" s="234">
        <v>180</v>
      </c>
      <c r="E39" s="234">
        <v>666</v>
      </c>
      <c r="F39" s="234">
        <v>98.7</v>
      </c>
      <c r="G39" s="234">
        <v>86.3</v>
      </c>
      <c r="H39" s="234">
        <v>61.5</v>
      </c>
      <c r="I39" s="234">
        <v>48.2</v>
      </c>
      <c r="J39" s="234">
        <v>9.8</v>
      </c>
      <c r="K39" s="234">
        <v>31.9</v>
      </c>
    </row>
    <row r="40" spans="1:11" ht="12.75" hidden="1" outlineLevel="1">
      <c r="A40" s="142">
        <v>1987</v>
      </c>
      <c r="B40" s="234">
        <v>539.7</v>
      </c>
      <c r="C40" s="234">
        <v>462.7</v>
      </c>
      <c r="D40" s="234">
        <v>77</v>
      </c>
      <c r="E40" s="234">
        <v>326.9</v>
      </c>
      <c r="F40" s="234">
        <v>84</v>
      </c>
      <c r="G40" s="234">
        <v>36.1</v>
      </c>
      <c r="H40" s="234">
        <v>49</v>
      </c>
      <c r="I40" s="234">
        <v>19.3</v>
      </c>
      <c r="J40" s="234">
        <v>11.2</v>
      </c>
      <c r="K40" s="234">
        <v>13.2</v>
      </c>
    </row>
    <row r="41" spans="1:11" ht="12.75" hidden="1" outlineLevel="1">
      <c r="A41" s="142">
        <v>1988</v>
      </c>
      <c r="B41" s="234">
        <v>559.9</v>
      </c>
      <c r="C41" s="234">
        <v>435.2</v>
      </c>
      <c r="D41" s="234">
        <v>124.7</v>
      </c>
      <c r="E41" s="234">
        <v>318.8</v>
      </c>
      <c r="F41" s="234">
        <v>57.6</v>
      </c>
      <c r="G41" s="234">
        <v>34.6</v>
      </c>
      <c r="H41" s="234">
        <v>77.6</v>
      </c>
      <c r="I41" s="234">
        <v>42.9</v>
      </c>
      <c r="J41" s="234">
        <v>4.9</v>
      </c>
      <c r="K41" s="234">
        <v>23.5</v>
      </c>
    </row>
    <row r="42" spans="1:11" ht="12.75" hidden="1" outlineLevel="1">
      <c r="A42" s="142">
        <v>1989</v>
      </c>
      <c r="B42" s="234">
        <v>751.9</v>
      </c>
      <c r="C42" s="234">
        <v>577.9</v>
      </c>
      <c r="D42" s="234">
        <v>174</v>
      </c>
      <c r="E42" s="234">
        <v>433.7</v>
      </c>
      <c r="F42" s="234">
        <v>67.8</v>
      </c>
      <c r="G42" s="234">
        <v>34</v>
      </c>
      <c r="H42" s="234">
        <v>89.1</v>
      </c>
      <c r="I42" s="234">
        <v>56.3</v>
      </c>
      <c r="J42" s="234">
        <v>12.9</v>
      </c>
      <c r="K42" s="234">
        <v>58.2</v>
      </c>
    </row>
    <row r="43" spans="1:11" ht="12.75" collapsed="1">
      <c r="A43" s="142">
        <v>1990</v>
      </c>
      <c r="B43" s="234">
        <v>720.4</v>
      </c>
      <c r="C43" s="234">
        <v>559.7</v>
      </c>
      <c r="D43" s="234">
        <v>160.7</v>
      </c>
      <c r="E43" s="234">
        <v>412.1</v>
      </c>
      <c r="F43" s="234">
        <v>71.5</v>
      </c>
      <c r="G43" s="234">
        <v>28.3</v>
      </c>
      <c r="H43" s="234">
        <v>74.1</v>
      </c>
      <c r="I43" s="234">
        <v>52.4</v>
      </c>
      <c r="J43" s="234">
        <v>14.6</v>
      </c>
      <c r="K43" s="234">
        <v>67.4</v>
      </c>
    </row>
    <row r="44" spans="1:11" ht="12.75" hidden="1" outlineLevel="1">
      <c r="A44" s="142">
        <v>1991</v>
      </c>
      <c r="B44" s="234">
        <v>789.8</v>
      </c>
      <c r="C44" s="234">
        <v>641.3</v>
      </c>
      <c r="D44" s="234">
        <v>148.5</v>
      </c>
      <c r="E44" s="234">
        <v>438</v>
      </c>
      <c r="F44" s="234">
        <v>68.4</v>
      </c>
      <c r="G44" s="234">
        <v>37.3</v>
      </c>
      <c r="H44" s="234">
        <v>81</v>
      </c>
      <c r="I44" s="234">
        <v>59.9</v>
      </c>
      <c r="J44" s="234">
        <v>14.5</v>
      </c>
      <c r="K44" s="234">
        <v>90.6</v>
      </c>
    </row>
    <row r="45" spans="1:11" ht="12.75" hidden="1" outlineLevel="1">
      <c r="A45" s="142">
        <v>1992</v>
      </c>
      <c r="B45" s="234">
        <v>1151.3</v>
      </c>
      <c r="C45" s="234">
        <v>876.7</v>
      </c>
      <c r="D45" s="234">
        <v>274.6</v>
      </c>
      <c r="E45" s="234">
        <v>619.4</v>
      </c>
      <c r="F45" s="234">
        <v>88.9</v>
      </c>
      <c r="G45" s="234">
        <v>54.7</v>
      </c>
      <c r="H45" s="234">
        <v>140.8</v>
      </c>
      <c r="I45" s="234">
        <v>100.7</v>
      </c>
      <c r="J45" s="234">
        <v>17.9</v>
      </c>
      <c r="K45" s="234">
        <v>128.9</v>
      </c>
    </row>
    <row r="46" spans="1:11" ht="12.75" hidden="1" outlineLevel="1">
      <c r="A46" s="142">
        <v>1993</v>
      </c>
      <c r="B46" s="234">
        <v>635.2</v>
      </c>
      <c r="C46" s="234">
        <v>462.2</v>
      </c>
      <c r="D46" s="234">
        <v>173</v>
      </c>
      <c r="E46" s="234">
        <v>315.9</v>
      </c>
      <c r="F46" s="234">
        <v>52.6</v>
      </c>
      <c r="G46" s="234">
        <v>32.5</v>
      </c>
      <c r="H46" s="234">
        <v>93.4</v>
      </c>
      <c r="I46" s="234">
        <v>76.8</v>
      </c>
      <c r="J46" s="234">
        <v>14.7</v>
      </c>
      <c r="K46" s="234">
        <v>49.3</v>
      </c>
    </row>
    <row r="47" spans="1:11" ht="12.75" hidden="1" outlineLevel="1">
      <c r="A47" s="142">
        <v>1994</v>
      </c>
      <c r="B47" s="234">
        <v>731.33</v>
      </c>
      <c r="C47" s="234">
        <v>548.45</v>
      </c>
      <c r="D47" s="234">
        <v>182.88</v>
      </c>
      <c r="E47" s="234">
        <v>393.98</v>
      </c>
      <c r="F47" s="234">
        <v>55.89</v>
      </c>
      <c r="G47" s="234">
        <v>31.34</v>
      </c>
      <c r="H47" s="234">
        <v>114.09</v>
      </c>
      <c r="I47" s="234">
        <v>72.17</v>
      </c>
      <c r="J47" s="234">
        <v>19.91</v>
      </c>
      <c r="K47" s="234">
        <v>43.95</v>
      </c>
    </row>
    <row r="48" spans="1:11" ht="12.75" collapsed="1">
      <c r="A48" s="142">
        <v>1995</v>
      </c>
      <c r="B48" s="234">
        <v>854.06</v>
      </c>
      <c r="C48" s="234">
        <v>662.96</v>
      </c>
      <c r="D48" s="234">
        <v>191.1</v>
      </c>
      <c r="E48" s="234">
        <v>445.9</v>
      </c>
      <c r="F48" s="234">
        <v>106.56</v>
      </c>
      <c r="G48" s="234">
        <v>43.09</v>
      </c>
      <c r="H48" s="234">
        <v>68.72</v>
      </c>
      <c r="I48" s="234">
        <v>136.86</v>
      </c>
      <c r="J48" s="234">
        <v>14.84</v>
      </c>
      <c r="K48" s="234">
        <v>38.06</v>
      </c>
    </row>
    <row r="49" spans="1:11" ht="12.75">
      <c r="A49" s="142">
        <v>1996</v>
      </c>
      <c r="B49" s="234">
        <v>719.56</v>
      </c>
      <c r="C49" s="234">
        <v>543.03</v>
      </c>
      <c r="D49" s="234">
        <v>176.53</v>
      </c>
      <c r="E49" s="234">
        <v>328.18</v>
      </c>
      <c r="F49" s="234">
        <v>78.49</v>
      </c>
      <c r="G49" s="234">
        <v>42.66</v>
      </c>
      <c r="H49" s="234">
        <v>109.76</v>
      </c>
      <c r="I49" s="234">
        <v>93.65</v>
      </c>
      <c r="J49" s="234">
        <v>14.75</v>
      </c>
      <c r="K49" s="234">
        <v>52.06</v>
      </c>
    </row>
    <row r="50" spans="1:11" ht="12.75">
      <c r="A50" s="142">
        <v>1997</v>
      </c>
      <c r="B50" s="234">
        <v>675.6</v>
      </c>
      <c r="C50" s="234">
        <v>500.5</v>
      </c>
      <c r="D50" s="234">
        <v>175.1</v>
      </c>
      <c r="E50" s="234">
        <v>324.3</v>
      </c>
      <c r="F50" s="234">
        <v>106.5</v>
      </c>
      <c r="G50" s="234">
        <v>33.1</v>
      </c>
      <c r="H50" s="234">
        <v>78.5</v>
      </c>
      <c r="I50" s="234">
        <v>84</v>
      </c>
      <c r="J50" s="234">
        <v>20.5</v>
      </c>
      <c r="K50" s="234">
        <v>28.6</v>
      </c>
    </row>
    <row r="51" spans="1:11" ht="12.75">
      <c r="A51" s="142">
        <v>1998</v>
      </c>
      <c r="B51" s="234">
        <v>904.6</v>
      </c>
      <c r="C51" s="234">
        <v>679.3</v>
      </c>
      <c r="D51" s="234">
        <v>225.3</v>
      </c>
      <c r="E51" s="234">
        <v>440</v>
      </c>
      <c r="F51" s="234">
        <v>125.4</v>
      </c>
      <c r="G51" s="234">
        <v>56.3</v>
      </c>
      <c r="H51" s="234">
        <v>104.8</v>
      </c>
      <c r="I51" s="234">
        <v>104</v>
      </c>
      <c r="J51" s="234">
        <v>24.2</v>
      </c>
      <c r="K51" s="234">
        <v>49.7</v>
      </c>
    </row>
    <row r="52" spans="1:11" ht="12.75">
      <c r="A52" s="142">
        <v>1999</v>
      </c>
      <c r="B52" s="234">
        <v>1036.9</v>
      </c>
      <c r="C52" s="234">
        <v>789.3</v>
      </c>
      <c r="D52" s="234">
        <v>247.6</v>
      </c>
      <c r="E52" s="234">
        <v>458.6</v>
      </c>
      <c r="F52" s="234">
        <v>131.4</v>
      </c>
      <c r="G52" s="234">
        <v>70.5</v>
      </c>
      <c r="H52" s="234">
        <v>117.4</v>
      </c>
      <c r="I52" s="234">
        <v>165.1</v>
      </c>
      <c r="J52" s="234">
        <v>23.9</v>
      </c>
      <c r="K52" s="234">
        <v>70.1</v>
      </c>
    </row>
    <row r="53" spans="1:11" ht="12.75">
      <c r="A53" s="142">
        <v>2000</v>
      </c>
      <c r="B53" s="234">
        <v>959.7</v>
      </c>
      <c r="C53" s="234">
        <v>723.2</v>
      </c>
      <c r="D53" s="234">
        <v>236.5</v>
      </c>
      <c r="E53" s="234">
        <v>464.2</v>
      </c>
      <c r="F53" s="234">
        <v>57.8</v>
      </c>
      <c r="G53" s="234">
        <v>55.3</v>
      </c>
      <c r="H53" s="234">
        <v>120.4</v>
      </c>
      <c r="I53" s="234">
        <v>175.5</v>
      </c>
      <c r="J53" s="234">
        <v>19</v>
      </c>
      <c r="K53" s="234">
        <v>67.5</v>
      </c>
    </row>
    <row r="54" spans="1:11" ht="12.75">
      <c r="A54" s="142">
        <v>2001</v>
      </c>
      <c r="B54" s="234">
        <v>961.56</v>
      </c>
      <c r="C54" s="234">
        <v>733.56</v>
      </c>
      <c r="D54" s="234">
        <v>228</v>
      </c>
      <c r="E54" s="234">
        <v>398.88</v>
      </c>
      <c r="F54" s="234">
        <v>122.36</v>
      </c>
      <c r="G54" s="234">
        <v>79.29</v>
      </c>
      <c r="H54" s="234">
        <v>115.07</v>
      </c>
      <c r="I54" s="234">
        <v>157.68</v>
      </c>
      <c r="J54" s="234">
        <v>39.77</v>
      </c>
      <c r="K54" s="234">
        <v>48.51</v>
      </c>
    </row>
    <row r="55" spans="1:11" ht="12.75">
      <c r="A55" s="142">
        <v>2002</v>
      </c>
      <c r="B55" s="234">
        <v>1054.91</v>
      </c>
      <c r="C55" s="234">
        <v>782.9</v>
      </c>
      <c r="D55" s="234">
        <v>272.01</v>
      </c>
      <c r="E55" s="234">
        <v>479.85</v>
      </c>
      <c r="F55" s="234">
        <v>108.04</v>
      </c>
      <c r="G55" s="234">
        <v>67.46</v>
      </c>
      <c r="H55" s="234">
        <v>109.67</v>
      </c>
      <c r="I55" s="234">
        <v>175.02</v>
      </c>
      <c r="J55" s="234">
        <v>53.42</v>
      </c>
      <c r="K55" s="234">
        <v>61.45</v>
      </c>
    </row>
    <row r="56" spans="1:11" ht="12.75">
      <c r="A56" s="142">
        <v>2003</v>
      </c>
      <c r="B56" s="234">
        <v>1168.2</v>
      </c>
      <c r="C56" s="234">
        <v>792.7</v>
      </c>
      <c r="D56" s="234">
        <v>375.5</v>
      </c>
      <c r="E56" s="234">
        <v>501.5</v>
      </c>
      <c r="F56" s="234">
        <v>108.5</v>
      </c>
      <c r="G56" s="234">
        <v>64.4</v>
      </c>
      <c r="H56" s="234">
        <v>125.4</v>
      </c>
      <c r="I56" s="234">
        <v>220.7</v>
      </c>
      <c r="J56" s="234">
        <v>75.9</v>
      </c>
      <c r="K56" s="234">
        <v>71.8</v>
      </c>
    </row>
    <row r="57" spans="1:11" ht="12.75">
      <c r="A57" s="142">
        <v>2004</v>
      </c>
      <c r="B57" s="234">
        <v>919.62</v>
      </c>
      <c r="C57" s="234">
        <v>592.42</v>
      </c>
      <c r="D57" s="234">
        <v>327.2</v>
      </c>
      <c r="E57" s="234">
        <v>344.93</v>
      </c>
      <c r="F57" s="234">
        <v>87.1</v>
      </c>
      <c r="G57" s="234">
        <v>81.53</v>
      </c>
      <c r="H57" s="234">
        <v>103.88</v>
      </c>
      <c r="I57" s="234">
        <v>169.52</v>
      </c>
      <c r="J57" s="234">
        <v>74.68</v>
      </c>
      <c r="K57" s="234">
        <v>57.98</v>
      </c>
    </row>
    <row r="58" spans="1:11" ht="12.75">
      <c r="A58" s="142">
        <v>2005</v>
      </c>
      <c r="B58" s="234">
        <v>982.01</v>
      </c>
      <c r="C58" s="234">
        <v>709.66</v>
      </c>
      <c r="D58" s="234">
        <v>272.35</v>
      </c>
      <c r="E58" s="234">
        <v>395.66</v>
      </c>
      <c r="F58" s="234">
        <v>125.42</v>
      </c>
      <c r="G58" s="234">
        <v>67.99</v>
      </c>
      <c r="H58" s="234">
        <v>110.73</v>
      </c>
      <c r="I58" s="234">
        <v>169.56</v>
      </c>
      <c r="J58" s="234">
        <v>71.78</v>
      </c>
      <c r="K58" s="234">
        <v>40.87</v>
      </c>
    </row>
    <row r="59" spans="1:11" ht="12.75">
      <c r="A59" s="142">
        <v>2006</v>
      </c>
      <c r="B59" s="234">
        <v>883.4</v>
      </c>
      <c r="C59" s="234">
        <v>605.7</v>
      </c>
      <c r="D59" s="234">
        <v>277.7</v>
      </c>
      <c r="E59" s="234">
        <v>362.8</v>
      </c>
      <c r="F59" s="234">
        <v>80.4</v>
      </c>
      <c r="G59" s="234">
        <v>51</v>
      </c>
      <c r="H59" s="234">
        <v>69.2</v>
      </c>
      <c r="I59" s="234">
        <v>205.6</v>
      </c>
      <c r="J59" s="234">
        <v>67.2</v>
      </c>
      <c r="K59" s="234">
        <v>47.2</v>
      </c>
    </row>
    <row r="60" spans="1:11" ht="12.75">
      <c r="A60" s="142">
        <v>2007</v>
      </c>
      <c r="B60" s="234">
        <v>981.3</v>
      </c>
      <c r="C60" s="234">
        <v>662.4</v>
      </c>
      <c r="D60" s="234">
        <v>318.9</v>
      </c>
      <c r="E60" s="234">
        <v>372.8</v>
      </c>
      <c r="F60" s="234">
        <v>96</v>
      </c>
      <c r="G60" s="234">
        <v>54.2</v>
      </c>
      <c r="H60" s="234">
        <v>108.9</v>
      </c>
      <c r="I60" s="234">
        <v>200.6</v>
      </c>
      <c r="J60" s="234">
        <v>98.4</v>
      </c>
      <c r="K60" s="234">
        <v>50.4</v>
      </c>
    </row>
    <row r="61" spans="1:11" ht="12.75">
      <c r="A61" s="142">
        <v>2008</v>
      </c>
      <c r="B61" s="234">
        <v>1093</v>
      </c>
      <c r="C61" s="234">
        <v>766</v>
      </c>
      <c r="D61" s="234">
        <v>327</v>
      </c>
      <c r="E61" s="234">
        <v>412</v>
      </c>
      <c r="F61" s="234">
        <v>107</v>
      </c>
      <c r="G61" s="234">
        <v>60</v>
      </c>
      <c r="H61" s="234">
        <v>107</v>
      </c>
      <c r="I61" s="234">
        <v>227</v>
      </c>
      <c r="J61" s="234">
        <v>103</v>
      </c>
      <c r="K61" s="234">
        <v>77</v>
      </c>
    </row>
    <row r="62" spans="1:11" ht="12.75">
      <c r="A62" s="142">
        <v>2009</v>
      </c>
      <c r="B62" s="234">
        <v>1062</v>
      </c>
      <c r="C62" s="234">
        <v>700</v>
      </c>
      <c r="D62" s="234">
        <v>362</v>
      </c>
      <c r="E62" s="234">
        <v>414</v>
      </c>
      <c r="F62" s="234">
        <v>108</v>
      </c>
      <c r="G62" s="234">
        <v>65</v>
      </c>
      <c r="H62" s="234">
        <v>128</v>
      </c>
      <c r="I62" s="234">
        <v>220</v>
      </c>
      <c r="J62" s="234">
        <v>77</v>
      </c>
      <c r="K62" s="234">
        <v>51</v>
      </c>
    </row>
    <row r="63" spans="1:11" ht="12.75">
      <c r="A63" s="142">
        <v>2010</v>
      </c>
      <c r="B63" s="234">
        <v>761</v>
      </c>
      <c r="C63" s="234">
        <v>530</v>
      </c>
      <c r="D63" s="234">
        <v>231</v>
      </c>
      <c r="E63" s="234">
        <v>269</v>
      </c>
      <c r="F63" s="234">
        <v>84</v>
      </c>
      <c r="G63" s="234">
        <v>38</v>
      </c>
      <c r="H63" s="234">
        <v>87</v>
      </c>
      <c r="I63" s="234">
        <v>183</v>
      </c>
      <c r="J63" s="234">
        <v>63</v>
      </c>
      <c r="K63" s="234">
        <v>37</v>
      </c>
    </row>
    <row r="64" spans="1:11" ht="12.75">
      <c r="A64" s="142">
        <v>2011</v>
      </c>
      <c r="B64" s="234">
        <v>1108</v>
      </c>
      <c r="C64" s="234">
        <v>726</v>
      </c>
      <c r="D64" s="234">
        <v>382</v>
      </c>
      <c r="E64" s="234">
        <v>413</v>
      </c>
      <c r="F64" s="234">
        <v>103</v>
      </c>
      <c r="G64" s="234">
        <v>73</v>
      </c>
      <c r="H64" s="234">
        <v>109</v>
      </c>
      <c r="I64" s="234">
        <v>253</v>
      </c>
      <c r="J64" s="234">
        <v>104</v>
      </c>
      <c r="K64" s="234">
        <v>53</v>
      </c>
    </row>
    <row r="65" spans="1:11" ht="12.75">
      <c r="A65" s="142">
        <v>2012</v>
      </c>
      <c r="B65" s="234">
        <v>923</v>
      </c>
      <c r="C65" s="234">
        <v>614</v>
      </c>
      <c r="D65" s="234">
        <v>309</v>
      </c>
      <c r="E65" s="234">
        <v>325</v>
      </c>
      <c r="F65" s="234">
        <v>104</v>
      </c>
      <c r="G65" s="234">
        <v>64</v>
      </c>
      <c r="H65" s="234">
        <v>90</v>
      </c>
      <c r="I65" s="234">
        <v>204</v>
      </c>
      <c r="J65" s="234">
        <v>84</v>
      </c>
      <c r="K65" s="234">
        <v>53</v>
      </c>
    </row>
    <row r="66" spans="1:11" ht="12.75">
      <c r="A66" s="142">
        <v>2013</v>
      </c>
      <c r="B66" s="234">
        <v>631</v>
      </c>
      <c r="C66" s="234">
        <v>413</v>
      </c>
      <c r="D66" s="234">
        <v>218</v>
      </c>
      <c r="E66" s="234">
        <v>214</v>
      </c>
      <c r="F66" s="234">
        <v>77</v>
      </c>
      <c r="G66" s="234">
        <v>31</v>
      </c>
      <c r="H66" s="234">
        <v>74</v>
      </c>
      <c r="I66" s="234">
        <v>132</v>
      </c>
      <c r="J66" s="234">
        <v>67</v>
      </c>
      <c r="K66" s="234">
        <v>36</v>
      </c>
    </row>
    <row r="67" spans="1:11" ht="12.75">
      <c r="A67" s="142">
        <v>2014</v>
      </c>
      <c r="B67" s="234">
        <v>788</v>
      </c>
      <c r="C67" s="234">
        <v>465</v>
      </c>
      <c r="D67" s="234">
        <v>323</v>
      </c>
      <c r="E67" s="234">
        <v>257</v>
      </c>
      <c r="F67" s="234">
        <v>95</v>
      </c>
      <c r="G67" s="234">
        <v>50</v>
      </c>
      <c r="H67" s="234">
        <v>93</v>
      </c>
      <c r="I67" s="234">
        <v>177</v>
      </c>
      <c r="J67" s="234">
        <v>69</v>
      </c>
      <c r="K67" s="234">
        <v>47</v>
      </c>
    </row>
    <row r="68" spans="1:11" ht="12.75">
      <c r="A68" s="142">
        <v>2015</v>
      </c>
      <c r="B68" s="234">
        <v>881</v>
      </c>
      <c r="C68" s="234">
        <v>602</v>
      </c>
      <c r="D68" s="234">
        <v>279</v>
      </c>
      <c r="E68" s="234">
        <v>319</v>
      </c>
      <c r="F68" s="234">
        <v>115</v>
      </c>
      <c r="G68" s="234">
        <v>62</v>
      </c>
      <c r="H68" s="234">
        <v>86</v>
      </c>
      <c r="I68" s="234">
        <v>188</v>
      </c>
      <c r="J68" s="234">
        <v>67</v>
      </c>
      <c r="K68" s="234">
        <v>44</v>
      </c>
    </row>
    <row r="69" spans="1:11" ht="12.75">
      <c r="A69" s="142">
        <v>2016</v>
      </c>
      <c r="B69" s="234">
        <v>829</v>
      </c>
      <c r="C69" s="234">
        <v>563</v>
      </c>
      <c r="D69" s="234">
        <v>266</v>
      </c>
      <c r="E69" s="234">
        <v>313</v>
      </c>
      <c r="F69" s="234">
        <v>80</v>
      </c>
      <c r="G69" s="234">
        <v>61</v>
      </c>
      <c r="H69" s="234">
        <v>46</v>
      </c>
      <c r="I69" s="234">
        <v>219</v>
      </c>
      <c r="J69" s="234">
        <v>73</v>
      </c>
      <c r="K69" s="234">
        <v>37</v>
      </c>
    </row>
    <row r="70" spans="1:11" ht="12.75">
      <c r="A70" s="142"/>
      <c r="B70" s="142"/>
      <c r="C70" s="142"/>
      <c r="D70" s="142"/>
      <c r="E70" s="143"/>
      <c r="F70" s="143"/>
      <c r="G70" s="143"/>
      <c r="H70" s="143"/>
      <c r="I70" s="143"/>
      <c r="J70" s="143"/>
      <c r="K70" s="143"/>
    </row>
    <row r="71" spans="1:11" ht="12.75">
      <c r="A71" s="201" t="s">
        <v>116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</row>
    <row r="72" spans="1:11" ht="12.75">
      <c r="A72" s="226" t="s">
        <v>406</v>
      </c>
      <c r="B72" s="226"/>
      <c r="C72" s="226"/>
      <c r="D72" s="226"/>
      <c r="E72" s="226"/>
      <c r="F72" s="226"/>
      <c r="G72" s="226"/>
      <c r="H72" s="226"/>
      <c r="I72" s="226"/>
      <c r="J72" s="226"/>
      <c r="K72" s="226"/>
    </row>
  </sheetData>
  <sheetProtection/>
  <mergeCells count="5">
    <mergeCell ref="A1:K1"/>
    <mergeCell ref="J4:K4"/>
    <mergeCell ref="E5:K5"/>
    <mergeCell ref="A71:K71"/>
    <mergeCell ref="A72:K7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27"/>
  <sheetViews>
    <sheetView zoomScalePageLayoutView="0" workbookViewId="0" topLeftCell="A1">
      <selection activeCell="A2" sqref="A2"/>
    </sheetView>
  </sheetViews>
  <sheetFormatPr defaultColWidth="10.28125" defaultRowHeight="12.75"/>
  <cols>
    <col min="1" max="1" width="21.00390625" style="145" customWidth="1"/>
    <col min="2" max="2" width="6.00390625" style="145" bestFit="1" customWidth="1"/>
    <col min="3" max="3" width="7.57421875" style="146" customWidth="1"/>
    <col min="4" max="4" width="6.00390625" style="145" bestFit="1" customWidth="1"/>
    <col min="5" max="5" width="7.57421875" style="146" customWidth="1"/>
    <col min="6" max="6" width="6.00390625" style="145" bestFit="1" customWidth="1"/>
    <col min="7" max="7" width="7.57421875" style="146" customWidth="1"/>
    <col min="8" max="8" width="6.00390625" style="146" bestFit="1" customWidth="1"/>
    <col min="9" max="11" width="7.57421875" style="146" customWidth="1"/>
    <col min="12" max="12" width="5.8515625" style="146" bestFit="1" customWidth="1"/>
    <col min="13" max="13" width="5.57421875" style="146" bestFit="1" customWidth="1"/>
    <col min="14" max="16384" width="10.28125" style="145" customWidth="1"/>
  </cols>
  <sheetData>
    <row r="1" spans="1:13" ht="18" customHeight="1">
      <c r="A1" s="229" t="s">
        <v>433</v>
      </c>
      <c r="B1" s="229"/>
      <c r="C1" s="229"/>
      <c r="D1" s="229"/>
      <c r="E1" s="229"/>
      <c r="F1" s="229"/>
      <c r="G1" s="229"/>
      <c r="H1" s="229"/>
      <c r="I1" s="230"/>
      <c r="J1" s="230"/>
      <c r="K1" s="230"/>
      <c r="L1" s="230"/>
      <c r="M1" s="230"/>
    </row>
    <row r="2" spans="1:13" ht="12.75" customHeight="1">
      <c r="A2" s="157" t="s">
        <v>407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8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8" customHeight="1">
      <c r="A4" s="157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2:13" ht="12.75">
      <c r="L5" s="231" t="s">
        <v>408</v>
      </c>
      <c r="M5" s="231"/>
    </row>
    <row r="6" spans="2:13" s="147" customFormat="1" ht="25.5" customHeight="1">
      <c r="B6" s="232">
        <v>1984</v>
      </c>
      <c r="C6" s="232"/>
      <c r="D6" s="232">
        <v>1996</v>
      </c>
      <c r="E6" s="232"/>
      <c r="F6" s="232">
        <v>2002</v>
      </c>
      <c r="G6" s="232"/>
      <c r="H6" s="232">
        <v>2008</v>
      </c>
      <c r="I6" s="232"/>
      <c r="J6" s="232">
        <v>2014</v>
      </c>
      <c r="K6" s="232"/>
      <c r="L6" s="232" t="s">
        <v>409</v>
      </c>
      <c r="M6" s="232"/>
    </row>
    <row r="7" spans="2:13" s="147" customFormat="1" ht="51">
      <c r="B7" s="148" t="s">
        <v>296</v>
      </c>
      <c r="C7" s="149" t="s">
        <v>410</v>
      </c>
      <c r="D7" s="148" t="s">
        <v>296</v>
      </c>
      <c r="E7" s="148" t="s">
        <v>410</v>
      </c>
      <c r="F7" s="148" t="s">
        <v>296</v>
      </c>
      <c r="G7" s="148" t="s">
        <v>410</v>
      </c>
      <c r="H7" s="148" t="s">
        <v>296</v>
      </c>
      <c r="I7" s="148" t="s">
        <v>410</v>
      </c>
      <c r="J7" s="148" t="s">
        <v>296</v>
      </c>
      <c r="K7" s="148" t="s">
        <v>410</v>
      </c>
      <c r="L7" s="150" t="s">
        <v>411</v>
      </c>
      <c r="M7" s="150" t="s">
        <v>412</v>
      </c>
    </row>
    <row r="8" spans="1:13" ht="12.75">
      <c r="A8" s="151" t="s">
        <v>413</v>
      </c>
      <c r="B8" s="145">
        <v>16054</v>
      </c>
      <c r="C8" s="152">
        <v>100</v>
      </c>
      <c r="D8" s="145">
        <v>16054</v>
      </c>
      <c r="E8" s="152">
        <v>100</v>
      </c>
      <c r="F8" s="145">
        <v>16054</v>
      </c>
      <c r="G8" s="152">
        <v>100</v>
      </c>
      <c r="H8" s="153">
        <v>16054</v>
      </c>
      <c r="I8" s="152">
        <v>100</v>
      </c>
      <c r="J8" s="153">
        <v>16054</v>
      </c>
      <c r="K8" s="152">
        <v>100</v>
      </c>
      <c r="L8" s="154">
        <v>0</v>
      </c>
      <c r="M8" s="155">
        <v>0</v>
      </c>
    </row>
    <row r="9" spans="1:13" ht="12.75">
      <c r="A9" s="151" t="s">
        <v>414</v>
      </c>
      <c r="B9" s="145">
        <v>6518</v>
      </c>
      <c r="C9" s="152">
        <v>40.60047340226735</v>
      </c>
      <c r="D9" s="145">
        <v>6662</v>
      </c>
      <c r="E9" s="152">
        <v>41.4974461193472</v>
      </c>
      <c r="F9" s="145">
        <v>6632</v>
      </c>
      <c r="G9" s="152">
        <v>41.3105768032889</v>
      </c>
      <c r="H9" s="153">
        <v>6629</v>
      </c>
      <c r="I9" s="152">
        <v>41.29188987168307</v>
      </c>
      <c r="J9" s="153">
        <v>6678</v>
      </c>
      <c r="K9" s="152">
        <v>41.5971097545783</v>
      </c>
      <c r="L9" s="153">
        <v>160</v>
      </c>
      <c r="M9" s="152">
        <v>2.45474071801166</v>
      </c>
    </row>
    <row r="10" spans="1:13" ht="25.5">
      <c r="A10" s="156" t="s">
        <v>415</v>
      </c>
      <c r="B10" s="145">
        <v>5825</v>
      </c>
      <c r="C10" s="152">
        <v>36.283792201320544</v>
      </c>
      <c r="D10" s="145">
        <v>5537</v>
      </c>
      <c r="E10" s="152">
        <v>34.489846767160834</v>
      </c>
      <c r="F10" s="145">
        <v>5423</v>
      </c>
      <c r="G10" s="152">
        <v>33.77974336613928</v>
      </c>
      <c r="H10" s="153">
        <v>5331</v>
      </c>
      <c r="I10" s="152">
        <v>33.20667746356049</v>
      </c>
      <c r="J10" s="153">
        <v>5234</v>
      </c>
      <c r="K10" s="152">
        <v>32.60246667497197</v>
      </c>
      <c r="L10" s="153">
        <v>-591</v>
      </c>
      <c r="M10" s="152">
        <v>-10.145922746781116</v>
      </c>
    </row>
    <row r="11" spans="1:13" ht="12.75">
      <c r="A11" s="145" t="s">
        <v>416</v>
      </c>
      <c r="B11" s="145">
        <v>173</v>
      </c>
      <c r="C11" s="152">
        <v>1.0776130559362151</v>
      </c>
      <c r="D11" s="145">
        <v>145</v>
      </c>
      <c r="E11" s="152">
        <v>0.9032016942817989</v>
      </c>
      <c r="F11" s="145">
        <v>111</v>
      </c>
      <c r="G11" s="152">
        <v>0.6914164694157219</v>
      </c>
      <c r="H11" s="153">
        <v>96</v>
      </c>
      <c r="I11" s="152">
        <v>0.5979818113865703</v>
      </c>
      <c r="J11" s="153">
        <v>88</v>
      </c>
      <c r="K11" s="152">
        <v>0.5481499937710228</v>
      </c>
      <c r="L11" s="153">
        <v>-85</v>
      </c>
      <c r="M11" s="152">
        <v>-49.13294797687861</v>
      </c>
    </row>
    <row r="12" spans="1:13" ht="12.75">
      <c r="A12" s="145" t="s">
        <v>417</v>
      </c>
      <c r="B12" s="145">
        <v>17</v>
      </c>
      <c r="C12" s="152">
        <v>0.10589261243303849</v>
      </c>
      <c r="D12" s="145">
        <v>22</v>
      </c>
      <c r="E12" s="152">
        <v>0.1370374984427557</v>
      </c>
      <c r="F12" s="145">
        <v>25</v>
      </c>
      <c r="G12" s="152">
        <v>0.15572443004858602</v>
      </c>
      <c r="H12" s="153">
        <v>25</v>
      </c>
      <c r="I12" s="152">
        <v>0.15572443004858602</v>
      </c>
      <c r="J12" s="153">
        <v>26</v>
      </c>
      <c r="K12" s="152">
        <v>0.16195340725052948</v>
      </c>
      <c r="L12" s="153">
        <v>9</v>
      </c>
      <c r="M12" s="152">
        <v>52.94117647058824</v>
      </c>
    </row>
    <row r="13" spans="1:13" ht="12.75">
      <c r="A13" s="145" t="s">
        <v>418</v>
      </c>
      <c r="B13" s="145">
        <v>16</v>
      </c>
      <c r="C13" s="152">
        <v>0.09966363523109506</v>
      </c>
      <c r="D13" s="145">
        <v>18</v>
      </c>
      <c r="E13" s="152">
        <v>0.11212158963498194</v>
      </c>
      <c r="F13" s="145">
        <v>19</v>
      </c>
      <c r="G13" s="152">
        <v>0.11835056683692537</v>
      </c>
      <c r="H13" s="153">
        <v>22</v>
      </c>
      <c r="I13" s="152">
        <v>0.1370374984427557</v>
      </c>
      <c r="J13" s="153">
        <v>22</v>
      </c>
      <c r="K13" s="152">
        <v>0.1370374984427557</v>
      </c>
      <c r="L13" s="153">
        <v>6</v>
      </c>
      <c r="M13" s="152">
        <v>37.5</v>
      </c>
    </row>
    <row r="14" spans="1:13" ht="12.75">
      <c r="A14" s="145" t="s">
        <v>18</v>
      </c>
      <c r="B14" s="145">
        <v>1977</v>
      </c>
      <c r="C14" s="152">
        <v>12.314687928242183</v>
      </c>
      <c r="D14" s="145">
        <v>1916</v>
      </c>
      <c r="E14" s="152">
        <v>11.934720318923633</v>
      </c>
      <c r="F14" s="145">
        <v>1875</v>
      </c>
      <c r="G14" s="152">
        <v>11.679332253643953</v>
      </c>
      <c r="H14" s="153">
        <v>1770</v>
      </c>
      <c r="I14" s="152">
        <v>11.02528964743989</v>
      </c>
      <c r="J14" s="153">
        <v>1700</v>
      </c>
      <c r="K14" s="152">
        <v>10.589261243303849</v>
      </c>
      <c r="L14" s="153">
        <v>-277</v>
      </c>
      <c r="M14" s="152">
        <v>-14.011127971674252</v>
      </c>
    </row>
    <row r="15" spans="1:13" ht="12.75">
      <c r="A15" s="145" t="s">
        <v>419</v>
      </c>
      <c r="B15" s="145">
        <v>1249</v>
      </c>
      <c r="C15" s="152">
        <v>7.7799925252273585</v>
      </c>
      <c r="D15" s="145">
        <v>1119</v>
      </c>
      <c r="E15" s="152">
        <v>6.97022548897471</v>
      </c>
      <c r="F15" s="145">
        <v>1065</v>
      </c>
      <c r="G15" s="152">
        <v>6.633860720069765</v>
      </c>
      <c r="H15" s="153">
        <v>1063</v>
      </c>
      <c r="I15" s="152">
        <v>6.621402765665878</v>
      </c>
      <c r="J15" s="153">
        <v>1077</v>
      </c>
      <c r="K15" s="152">
        <v>6.708608446493086</v>
      </c>
      <c r="L15" s="153">
        <v>-172</v>
      </c>
      <c r="M15" s="152">
        <v>-13.771016813450759</v>
      </c>
    </row>
    <row r="16" spans="1:13" ht="12.75">
      <c r="A16" s="145" t="s">
        <v>420</v>
      </c>
      <c r="B16" s="145">
        <v>405</v>
      </c>
      <c r="C16" s="152">
        <v>2.5227357667870933</v>
      </c>
      <c r="D16" s="145">
        <v>407</v>
      </c>
      <c r="E16" s="152">
        <v>2.5351937211909803</v>
      </c>
      <c r="F16" s="145">
        <v>438</v>
      </c>
      <c r="G16" s="152">
        <v>2.728292014451227</v>
      </c>
      <c r="H16" s="153">
        <v>483</v>
      </c>
      <c r="I16" s="152">
        <v>3.0085959885386817</v>
      </c>
      <c r="J16" s="153">
        <v>490</v>
      </c>
      <c r="K16" s="152">
        <v>3.052198828952286</v>
      </c>
      <c r="L16" s="153">
        <v>85</v>
      </c>
      <c r="M16" s="152">
        <v>20.98765432098765</v>
      </c>
    </row>
    <row r="17" spans="1:13" ht="12.75">
      <c r="A17" s="145" t="s">
        <v>421</v>
      </c>
      <c r="B17" s="145">
        <v>103</v>
      </c>
      <c r="C17" s="152">
        <v>0.6415846518001744</v>
      </c>
      <c r="D17" s="145">
        <v>98</v>
      </c>
      <c r="E17" s="152">
        <v>0.6104397657904572</v>
      </c>
      <c r="F17" s="145">
        <v>94</v>
      </c>
      <c r="G17" s="152">
        <v>0.5855238569826835</v>
      </c>
      <c r="H17" s="153">
        <v>90</v>
      </c>
      <c r="I17" s="152">
        <v>0.5606079481749097</v>
      </c>
      <c r="J17" s="153">
        <v>83</v>
      </c>
      <c r="K17" s="152">
        <v>0.5170051077613056</v>
      </c>
      <c r="L17" s="153">
        <v>-20</v>
      </c>
      <c r="M17" s="152">
        <v>-19.41747572815534</v>
      </c>
    </row>
    <row r="18" spans="1:13" ht="12.75">
      <c r="A18" s="145" t="s">
        <v>422</v>
      </c>
      <c r="B18" s="145">
        <v>1885</v>
      </c>
      <c r="C18" s="152">
        <v>11.741622025663386</v>
      </c>
      <c r="D18" s="145">
        <v>1812</v>
      </c>
      <c r="E18" s="152">
        <v>11.286906689921516</v>
      </c>
      <c r="F18" s="145">
        <v>1796</v>
      </c>
      <c r="G18" s="152">
        <v>11.18724305469042</v>
      </c>
      <c r="H18" s="153">
        <v>1782</v>
      </c>
      <c r="I18" s="152">
        <v>11.100037373863211</v>
      </c>
      <c r="J18" s="153">
        <v>1748</v>
      </c>
      <c r="K18" s="152">
        <v>10.888252148997136</v>
      </c>
      <c r="L18" s="153">
        <v>-137</v>
      </c>
      <c r="M18" s="152">
        <v>-7.267904509283819</v>
      </c>
    </row>
    <row r="19" spans="1:13" ht="12.75">
      <c r="A19" s="151" t="s">
        <v>423</v>
      </c>
      <c r="B19" s="145">
        <v>2452</v>
      </c>
      <c r="C19" s="152">
        <v>15.273452099165317</v>
      </c>
      <c r="D19" s="145">
        <v>2390</v>
      </c>
      <c r="E19" s="152">
        <v>14.887255512644822</v>
      </c>
      <c r="F19" s="145">
        <v>2421</v>
      </c>
      <c r="G19" s="152">
        <v>15.08035380590507</v>
      </c>
      <c r="H19" s="153">
        <v>2411</v>
      </c>
      <c r="I19" s="152">
        <v>15.018064033885636</v>
      </c>
      <c r="J19" s="153">
        <v>2380</v>
      </c>
      <c r="K19" s="152">
        <v>14.82496574062539</v>
      </c>
      <c r="L19" s="153">
        <v>-72</v>
      </c>
      <c r="M19" s="152">
        <v>-2.936378466557912</v>
      </c>
    </row>
    <row r="20" spans="1:13" ht="12.75">
      <c r="A20" s="151" t="s">
        <v>424</v>
      </c>
      <c r="B20" s="145">
        <v>1259</v>
      </c>
      <c r="C20" s="152">
        <v>7.842282297246792</v>
      </c>
      <c r="D20" s="145">
        <v>1465</v>
      </c>
      <c r="E20" s="152">
        <v>9.125451600847141</v>
      </c>
      <c r="F20" s="145">
        <v>1578</v>
      </c>
      <c r="G20" s="152">
        <v>9.82932602466675</v>
      </c>
      <c r="H20" s="153">
        <v>1683</v>
      </c>
      <c r="I20" s="152">
        <v>10.48336863087081</v>
      </c>
      <c r="J20" s="153">
        <v>1762</v>
      </c>
      <c r="K20" s="152">
        <v>10.975457829824343</v>
      </c>
      <c r="L20" s="153">
        <v>503</v>
      </c>
      <c r="M20" s="152">
        <v>39.952343129467835</v>
      </c>
    </row>
    <row r="23" spans="1:13" ht="12.75">
      <c r="A23" s="214" t="s">
        <v>425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</row>
    <row r="24" spans="1:13" ht="12.75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</row>
    <row r="25" spans="1:13" ht="12.75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</row>
    <row r="26" spans="1:13" ht="12.75">
      <c r="A26" s="201" t="s">
        <v>116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</row>
    <row r="27" spans="1:13" ht="25.5" customHeight="1">
      <c r="A27" s="227" t="s">
        <v>426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</row>
  </sheetData>
  <sheetProtection/>
  <mergeCells count="13">
    <mergeCell ref="H6:I6"/>
    <mergeCell ref="J6:K6"/>
    <mergeCell ref="L6:M6"/>
    <mergeCell ref="A23:M23"/>
    <mergeCell ref="A24:M24"/>
    <mergeCell ref="A25:M25"/>
    <mergeCell ref="A26:M26"/>
    <mergeCell ref="A27:M27"/>
    <mergeCell ref="A1:M1"/>
    <mergeCell ref="L5:M5"/>
    <mergeCell ref="B6:C6"/>
    <mergeCell ref="D6:E6"/>
    <mergeCell ref="F6:G6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2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H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5" customWidth="1"/>
    <col min="2" max="2" width="18.57421875" style="5" bestFit="1" customWidth="1"/>
    <col min="3" max="3" width="28.7109375" style="5" bestFit="1" customWidth="1"/>
    <col min="4" max="4" width="17.8515625" style="7" bestFit="1" customWidth="1"/>
    <col min="5" max="16384" width="11.421875" style="5" customWidth="1"/>
  </cols>
  <sheetData>
    <row r="1" spans="1:8" ht="18" customHeight="1">
      <c r="A1" s="162" t="s">
        <v>188</v>
      </c>
      <c r="B1" s="162"/>
      <c r="C1" s="162"/>
      <c r="D1" s="162"/>
      <c r="E1" s="42"/>
      <c r="F1" s="42"/>
      <c r="G1" s="42"/>
      <c r="H1" s="42"/>
    </row>
    <row r="2" spans="1:4" ht="18" customHeight="1">
      <c r="A2" s="40"/>
      <c r="B2" s="40"/>
      <c r="C2" s="40"/>
      <c r="D2" s="40"/>
    </row>
    <row r="3" spans="1:4" ht="18" customHeight="1">
      <c r="A3" s="40"/>
      <c r="B3" s="40"/>
      <c r="C3" s="40"/>
      <c r="D3" s="40"/>
    </row>
    <row r="4" spans="1:4" ht="12.75">
      <c r="A4" s="23"/>
      <c r="C4" s="163" t="s">
        <v>92</v>
      </c>
      <c r="D4" s="163"/>
    </row>
    <row r="5" spans="1:4" ht="12.75">
      <c r="A5" s="16"/>
      <c r="B5" s="1" t="s">
        <v>135</v>
      </c>
      <c r="C5" s="1" t="s">
        <v>145</v>
      </c>
      <c r="D5" s="27" t="s">
        <v>85</v>
      </c>
    </row>
    <row r="6" spans="1:4" ht="12.75">
      <c r="A6" s="14" t="s">
        <v>3</v>
      </c>
      <c r="B6" s="15">
        <v>102</v>
      </c>
      <c r="C6" s="15">
        <v>102</v>
      </c>
      <c r="D6" s="15">
        <v>61</v>
      </c>
    </row>
    <row r="7" spans="1:4" ht="12.75">
      <c r="A7" s="12" t="s">
        <v>147</v>
      </c>
      <c r="B7" s="15">
        <v>4</v>
      </c>
      <c r="C7" s="15">
        <v>4</v>
      </c>
      <c r="D7" s="15">
        <v>2</v>
      </c>
    </row>
    <row r="8" spans="1:4" ht="12.75">
      <c r="A8" s="12" t="s">
        <v>123</v>
      </c>
      <c r="B8" s="15">
        <v>8</v>
      </c>
      <c r="C8" s="15">
        <v>8</v>
      </c>
      <c r="D8" s="15">
        <v>3</v>
      </c>
    </row>
    <row r="9" spans="1:4" ht="12.75">
      <c r="A9" s="12" t="s">
        <v>124</v>
      </c>
      <c r="B9" s="15">
        <v>8</v>
      </c>
      <c r="C9" s="15">
        <v>8</v>
      </c>
      <c r="D9" s="15">
        <v>7</v>
      </c>
    </row>
    <row r="10" spans="1:4" ht="12.75">
      <c r="A10" s="8" t="s">
        <v>125</v>
      </c>
      <c r="B10" s="15">
        <v>5</v>
      </c>
      <c r="C10" s="15">
        <v>5</v>
      </c>
      <c r="D10" s="15">
        <v>3</v>
      </c>
    </row>
    <row r="11" spans="1:4" ht="12.75">
      <c r="A11" s="8" t="s">
        <v>126</v>
      </c>
      <c r="B11" s="15">
        <v>8</v>
      </c>
      <c r="C11" s="15">
        <v>8</v>
      </c>
      <c r="D11" s="15">
        <v>3</v>
      </c>
    </row>
    <row r="12" spans="1:4" ht="12.75">
      <c r="A12" s="8" t="s">
        <v>127</v>
      </c>
      <c r="B12" s="15">
        <v>13</v>
      </c>
      <c r="C12" s="15">
        <v>13</v>
      </c>
      <c r="D12" s="15">
        <v>8</v>
      </c>
    </row>
    <row r="13" spans="1:4" ht="12.75">
      <c r="A13" s="8" t="s">
        <v>128</v>
      </c>
      <c r="B13" s="15">
        <v>20</v>
      </c>
      <c r="C13" s="15">
        <v>20</v>
      </c>
      <c r="D13" s="15">
        <v>11</v>
      </c>
    </row>
    <row r="14" spans="1:4" ht="12.75">
      <c r="A14" s="8" t="s">
        <v>129</v>
      </c>
      <c r="B14" s="15">
        <v>16</v>
      </c>
      <c r="C14" s="15">
        <v>16</v>
      </c>
      <c r="D14" s="15">
        <v>8</v>
      </c>
    </row>
    <row r="15" spans="1:4" ht="12.75">
      <c r="A15" s="8" t="s">
        <v>130</v>
      </c>
      <c r="B15" s="15">
        <v>13</v>
      </c>
      <c r="C15" s="15">
        <v>13</v>
      </c>
      <c r="D15" s="15">
        <v>10</v>
      </c>
    </row>
    <row r="16" spans="1:4" ht="12.75">
      <c r="A16" s="8" t="s">
        <v>131</v>
      </c>
      <c r="B16" s="15">
        <v>7</v>
      </c>
      <c r="C16" s="15">
        <v>7</v>
      </c>
      <c r="D16" s="15">
        <v>6</v>
      </c>
    </row>
    <row r="17" spans="1:4" ht="12.75">
      <c r="A17" s="14" t="s">
        <v>4</v>
      </c>
      <c r="B17" s="17">
        <v>81</v>
      </c>
      <c r="C17" s="17">
        <v>81</v>
      </c>
      <c r="D17" s="17">
        <v>40</v>
      </c>
    </row>
    <row r="18" spans="1:4" ht="12.75">
      <c r="A18" s="14" t="s">
        <v>5</v>
      </c>
      <c r="B18" s="17">
        <v>21</v>
      </c>
      <c r="C18" s="17">
        <v>21</v>
      </c>
      <c r="D18" s="17">
        <v>21</v>
      </c>
    </row>
    <row r="19" spans="1:4" ht="12.75">
      <c r="A19" s="14" t="s">
        <v>6</v>
      </c>
      <c r="B19" s="15">
        <v>64</v>
      </c>
      <c r="C19" s="15">
        <v>64</v>
      </c>
      <c r="D19" s="15">
        <v>34</v>
      </c>
    </row>
    <row r="20" spans="1:4" ht="12.75">
      <c r="A20" s="14" t="s">
        <v>7</v>
      </c>
      <c r="B20" s="15">
        <v>38</v>
      </c>
      <c r="C20" s="15">
        <v>38</v>
      </c>
      <c r="D20" s="15">
        <v>27</v>
      </c>
    </row>
    <row r="21" spans="1:4" ht="12.75">
      <c r="A21" s="14" t="s">
        <v>8</v>
      </c>
      <c r="B21" s="15">
        <v>11</v>
      </c>
      <c r="C21" s="15">
        <v>11</v>
      </c>
      <c r="D21" s="15">
        <v>4</v>
      </c>
    </row>
    <row r="22" spans="1:4" ht="12.75">
      <c r="A22" s="14" t="s">
        <v>9</v>
      </c>
      <c r="B22" s="15">
        <v>7</v>
      </c>
      <c r="C22" s="15">
        <v>7</v>
      </c>
      <c r="D22" s="15">
        <v>6</v>
      </c>
    </row>
    <row r="23" spans="1:4" ht="12.75">
      <c r="A23" s="14" t="s">
        <v>10</v>
      </c>
      <c r="B23" s="15">
        <v>15</v>
      </c>
      <c r="C23" s="15">
        <v>15</v>
      </c>
      <c r="D23" s="15">
        <v>7</v>
      </c>
    </row>
    <row r="24" spans="1:4" ht="12.75">
      <c r="A24" s="14" t="s">
        <v>11</v>
      </c>
      <c r="B24" s="15">
        <v>17</v>
      </c>
      <c r="C24" s="15">
        <v>17</v>
      </c>
      <c r="D24" s="15">
        <v>17</v>
      </c>
    </row>
    <row r="25" spans="1:4" ht="12.75">
      <c r="A25" s="14" t="s">
        <v>12</v>
      </c>
      <c r="B25" s="15">
        <v>14</v>
      </c>
      <c r="C25" s="15">
        <v>14</v>
      </c>
      <c r="D25" s="15" t="s">
        <v>214</v>
      </c>
    </row>
    <row r="26" spans="1:4" ht="12.75">
      <c r="A26" s="14" t="s">
        <v>13</v>
      </c>
      <c r="B26" s="15">
        <v>14</v>
      </c>
      <c r="C26" s="15">
        <v>14</v>
      </c>
      <c r="D26" s="15">
        <v>11</v>
      </c>
    </row>
    <row r="27" spans="1:4" ht="12.75">
      <c r="A27" s="14" t="s">
        <v>14</v>
      </c>
      <c r="B27" s="15">
        <v>8</v>
      </c>
      <c r="C27" s="15">
        <v>8</v>
      </c>
      <c r="D27" s="15">
        <v>4</v>
      </c>
    </row>
    <row r="28" spans="1:4" ht="12.75">
      <c r="A28" s="14" t="s">
        <v>15</v>
      </c>
      <c r="B28" s="15">
        <v>5</v>
      </c>
      <c r="C28" s="15">
        <v>5</v>
      </c>
      <c r="D28" s="15">
        <v>4</v>
      </c>
    </row>
    <row r="29" spans="1:4" ht="12.75">
      <c r="A29" s="14" t="s">
        <v>16</v>
      </c>
      <c r="B29" s="15">
        <v>6</v>
      </c>
      <c r="C29" s="15">
        <v>6</v>
      </c>
      <c r="D29" s="15">
        <v>3</v>
      </c>
    </row>
    <row r="30" spans="1:4" ht="12.75">
      <c r="A30" s="14" t="s">
        <v>17</v>
      </c>
      <c r="B30" s="15">
        <v>5</v>
      </c>
      <c r="C30" s="15">
        <v>5</v>
      </c>
      <c r="D30" s="15">
        <v>5</v>
      </c>
    </row>
  </sheetData>
  <sheetProtection/>
  <mergeCells count="2">
    <mergeCell ref="A1:D1"/>
    <mergeCell ref="C4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J3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5" customWidth="1"/>
    <col min="2" max="2" width="5.00390625" style="5" customWidth="1"/>
    <col min="3" max="10" width="7.7109375" style="5" customWidth="1"/>
    <col min="11" max="16384" width="11.421875" style="5" customWidth="1"/>
  </cols>
  <sheetData>
    <row r="1" spans="1:10" ht="18" customHeight="1">
      <c r="A1" s="162" t="s">
        <v>189</v>
      </c>
      <c r="B1" s="162"/>
      <c r="C1" s="162"/>
      <c r="D1" s="162"/>
      <c r="E1" s="162"/>
      <c r="F1" s="162"/>
      <c r="G1" s="162"/>
      <c r="H1" s="162"/>
      <c r="I1" s="174"/>
      <c r="J1" s="174"/>
    </row>
    <row r="2" spans="1:10" ht="18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18"/>
      <c r="H4" s="163" t="s">
        <v>93</v>
      </c>
      <c r="I4" s="163"/>
      <c r="J4" s="163"/>
    </row>
    <row r="5" spans="1:10" ht="12.75">
      <c r="A5" s="14"/>
      <c r="B5" s="172" t="s">
        <v>61</v>
      </c>
      <c r="C5" s="172"/>
      <c r="D5" s="172"/>
      <c r="E5" s="172" t="s">
        <v>62</v>
      </c>
      <c r="F5" s="172"/>
      <c r="G5" s="172"/>
      <c r="H5" s="172"/>
      <c r="I5" s="172"/>
      <c r="J5" s="172"/>
    </row>
    <row r="6" spans="1:10" ht="12.75">
      <c r="A6" s="14"/>
      <c r="B6" s="173"/>
      <c r="C6" s="173"/>
      <c r="D6" s="173"/>
      <c r="E6" s="172" t="s">
        <v>63</v>
      </c>
      <c r="F6" s="172"/>
      <c r="G6" s="172" t="s">
        <v>64</v>
      </c>
      <c r="H6" s="172"/>
      <c r="I6" s="172" t="s">
        <v>65</v>
      </c>
      <c r="J6" s="172"/>
    </row>
    <row r="7" spans="1:10" ht="12.75">
      <c r="A7" s="14"/>
      <c r="B7" s="16" t="s">
        <v>0</v>
      </c>
      <c r="C7" s="16" t="s">
        <v>66</v>
      </c>
      <c r="D7" s="16" t="s">
        <v>67</v>
      </c>
      <c r="E7" s="16" t="s">
        <v>66</v>
      </c>
      <c r="F7" s="16" t="s">
        <v>67</v>
      </c>
      <c r="G7" s="16" t="s">
        <v>66</v>
      </c>
      <c r="H7" s="16" t="s">
        <v>67</v>
      </c>
      <c r="I7" s="16" t="s">
        <v>66</v>
      </c>
      <c r="J7" s="16" t="s">
        <v>67</v>
      </c>
    </row>
    <row r="8" spans="1:10" ht="12.75">
      <c r="A8" s="14" t="s">
        <v>3</v>
      </c>
      <c r="B8" s="17">
        <v>319</v>
      </c>
      <c r="C8" s="17">
        <v>233</v>
      </c>
      <c r="D8" s="17">
        <v>86</v>
      </c>
      <c r="E8" s="17">
        <v>157</v>
      </c>
      <c r="F8" s="17">
        <v>27</v>
      </c>
      <c r="G8" s="17">
        <v>26</v>
      </c>
      <c r="H8" s="17">
        <v>24</v>
      </c>
      <c r="I8" s="17">
        <v>50</v>
      </c>
      <c r="J8" s="17">
        <v>35</v>
      </c>
    </row>
    <row r="9" spans="1:10" ht="12.75">
      <c r="A9" s="12" t="s">
        <v>147</v>
      </c>
      <c r="B9" s="17">
        <v>9</v>
      </c>
      <c r="C9" s="17">
        <v>8</v>
      </c>
      <c r="D9" s="17">
        <v>1</v>
      </c>
      <c r="E9" s="17">
        <v>3</v>
      </c>
      <c r="F9" s="17" t="s">
        <v>214</v>
      </c>
      <c r="G9" s="17">
        <v>3</v>
      </c>
      <c r="H9" s="17" t="s">
        <v>214</v>
      </c>
      <c r="I9" s="17">
        <v>2</v>
      </c>
      <c r="J9" s="17">
        <v>1</v>
      </c>
    </row>
    <row r="10" spans="1:10" ht="12.75">
      <c r="A10" s="12" t="s">
        <v>123</v>
      </c>
      <c r="B10" s="17">
        <v>45</v>
      </c>
      <c r="C10" s="17">
        <v>32</v>
      </c>
      <c r="D10" s="17">
        <v>13</v>
      </c>
      <c r="E10" s="17">
        <v>27</v>
      </c>
      <c r="F10" s="17">
        <v>7</v>
      </c>
      <c r="G10" s="17">
        <v>2</v>
      </c>
      <c r="H10" s="17">
        <v>2</v>
      </c>
      <c r="I10" s="17">
        <v>3</v>
      </c>
      <c r="J10" s="17">
        <v>4</v>
      </c>
    </row>
    <row r="11" spans="1:10" ht="12.75">
      <c r="A11" s="12" t="s">
        <v>124</v>
      </c>
      <c r="B11" s="17">
        <v>15</v>
      </c>
      <c r="C11" s="17">
        <v>12</v>
      </c>
      <c r="D11" s="17">
        <v>3</v>
      </c>
      <c r="E11" s="17">
        <v>4</v>
      </c>
      <c r="F11" s="17">
        <v>1</v>
      </c>
      <c r="G11" s="17">
        <v>5</v>
      </c>
      <c r="H11" s="17">
        <v>2</v>
      </c>
      <c r="I11" s="17">
        <v>3</v>
      </c>
      <c r="J11" s="17" t="s">
        <v>214</v>
      </c>
    </row>
    <row r="12" spans="1:10" ht="12.75">
      <c r="A12" s="8" t="s">
        <v>125</v>
      </c>
      <c r="B12" s="17">
        <v>14</v>
      </c>
      <c r="C12" s="17">
        <v>10</v>
      </c>
      <c r="D12" s="17">
        <v>4</v>
      </c>
      <c r="E12" s="17">
        <v>3</v>
      </c>
      <c r="F12" s="17">
        <v>1</v>
      </c>
      <c r="G12" s="17">
        <v>2</v>
      </c>
      <c r="H12" s="17">
        <v>1</v>
      </c>
      <c r="I12" s="17">
        <v>5</v>
      </c>
      <c r="J12" s="17">
        <v>2</v>
      </c>
    </row>
    <row r="13" spans="1:10" ht="12.75">
      <c r="A13" s="8" t="s">
        <v>126</v>
      </c>
      <c r="B13" s="17">
        <v>19</v>
      </c>
      <c r="C13" s="17">
        <v>12</v>
      </c>
      <c r="D13" s="17">
        <v>7</v>
      </c>
      <c r="E13" s="17">
        <v>8</v>
      </c>
      <c r="F13" s="17">
        <v>2</v>
      </c>
      <c r="G13" s="17" t="s">
        <v>214</v>
      </c>
      <c r="H13" s="17">
        <v>2</v>
      </c>
      <c r="I13" s="17">
        <v>4</v>
      </c>
      <c r="J13" s="17">
        <v>3</v>
      </c>
    </row>
    <row r="14" spans="1:10" ht="12.75">
      <c r="A14" s="8" t="s">
        <v>127</v>
      </c>
      <c r="B14" s="17">
        <v>33</v>
      </c>
      <c r="C14" s="17">
        <v>26</v>
      </c>
      <c r="D14" s="17">
        <v>7</v>
      </c>
      <c r="E14" s="17">
        <v>16</v>
      </c>
      <c r="F14" s="17" t="s">
        <v>214</v>
      </c>
      <c r="G14" s="17">
        <v>4</v>
      </c>
      <c r="H14" s="17">
        <v>4</v>
      </c>
      <c r="I14" s="17">
        <v>6</v>
      </c>
      <c r="J14" s="17">
        <v>3</v>
      </c>
    </row>
    <row r="15" spans="1:10" ht="12.75">
      <c r="A15" s="8" t="s">
        <v>128</v>
      </c>
      <c r="B15" s="17">
        <v>48</v>
      </c>
      <c r="C15" s="17">
        <v>38</v>
      </c>
      <c r="D15" s="17">
        <v>10</v>
      </c>
      <c r="E15" s="17">
        <v>30</v>
      </c>
      <c r="F15" s="17">
        <v>2</v>
      </c>
      <c r="G15" s="17">
        <v>3</v>
      </c>
      <c r="H15" s="17">
        <v>3</v>
      </c>
      <c r="I15" s="17">
        <v>5</v>
      </c>
      <c r="J15" s="17">
        <v>5</v>
      </c>
    </row>
    <row r="16" spans="1:10" ht="12.75">
      <c r="A16" s="8" t="s">
        <v>129</v>
      </c>
      <c r="B16" s="17">
        <v>47</v>
      </c>
      <c r="C16" s="17">
        <v>33</v>
      </c>
      <c r="D16" s="17">
        <v>14</v>
      </c>
      <c r="E16" s="17">
        <v>22</v>
      </c>
      <c r="F16" s="17">
        <v>2</v>
      </c>
      <c r="G16" s="17">
        <v>3</v>
      </c>
      <c r="H16" s="17">
        <v>5</v>
      </c>
      <c r="I16" s="17">
        <v>8</v>
      </c>
      <c r="J16" s="17">
        <v>7</v>
      </c>
    </row>
    <row r="17" spans="1:10" ht="12.75">
      <c r="A17" s="8" t="s">
        <v>130</v>
      </c>
      <c r="B17" s="17">
        <v>56</v>
      </c>
      <c r="C17" s="17">
        <v>41</v>
      </c>
      <c r="D17" s="17">
        <v>15</v>
      </c>
      <c r="E17" s="17">
        <v>26</v>
      </c>
      <c r="F17" s="17">
        <v>7</v>
      </c>
      <c r="G17" s="17">
        <v>2</v>
      </c>
      <c r="H17" s="17">
        <v>3</v>
      </c>
      <c r="I17" s="17">
        <v>13</v>
      </c>
      <c r="J17" s="17">
        <v>5</v>
      </c>
    </row>
    <row r="18" spans="1:10" ht="12.75">
      <c r="A18" s="8" t="s">
        <v>131</v>
      </c>
      <c r="B18" s="17">
        <v>33</v>
      </c>
      <c r="C18" s="17">
        <v>21</v>
      </c>
      <c r="D18" s="17">
        <v>12</v>
      </c>
      <c r="E18" s="17">
        <v>18</v>
      </c>
      <c r="F18" s="17">
        <v>5</v>
      </c>
      <c r="G18" s="17">
        <v>2</v>
      </c>
      <c r="H18" s="17">
        <v>2</v>
      </c>
      <c r="I18" s="17">
        <v>1</v>
      </c>
      <c r="J18" s="17">
        <v>5</v>
      </c>
    </row>
    <row r="19" spans="1:10" ht="12.75">
      <c r="A19" s="14" t="s">
        <v>4</v>
      </c>
      <c r="B19" s="17">
        <v>267</v>
      </c>
      <c r="C19" s="17">
        <v>195</v>
      </c>
      <c r="D19" s="17">
        <v>72</v>
      </c>
      <c r="E19" s="17">
        <v>135</v>
      </c>
      <c r="F19" s="17">
        <v>25</v>
      </c>
      <c r="G19" s="17">
        <v>20</v>
      </c>
      <c r="H19" s="17">
        <v>16</v>
      </c>
      <c r="I19" s="17">
        <v>40</v>
      </c>
      <c r="J19" s="17">
        <v>31</v>
      </c>
    </row>
    <row r="20" spans="1:10" ht="12.75">
      <c r="A20" s="14" t="s">
        <v>5</v>
      </c>
      <c r="B20" s="17">
        <v>52</v>
      </c>
      <c r="C20" s="17">
        <v>38</v>
      </c>
      <c r="D20" s="17">
        <v>14</v>
      </c>
      <c r="E20" s="17">
        <v>22</v>
      </c>
      <c r="F20" s="17">
        <v>2</v>
      </c>
      <c r="G20" s="17">
        <v>6</v>
      </c>
      <c r="H20" s="17">
        <v>8</v>
      </c>
      <c r="I20" s="17">
        <v>10</v>
      </c>
      <c r="J20" s="17">
        <v>4</v>
      </c>
    </row>
    <row r="21" spans="1:10" ht="12.75">
      <c r="A21" s="14" t="s">
        <v>6</v>
      </c>
      <c r="B21" s="17">
        <v>178</v>
      </c>
      <c r="C21" s="17">
        <v>135</v>
      </c>
      <c r="D21" s="17">
        <v>43</v>
      </c>
      <c r="E21" s="17">
        <v>79</v>
      </c>
      <c r="F21" s="17">
        <v>8</v>
      </c>
      <c r="G21" s="17">
        <v>20</v>
      </c>
      <c r="H21" s="17">
        <v>14</v>
      </c>
      <c r="I21" s="17">
        <v>36</v>
      </c>
      <c r="J21" s="17">
        <v>21</v>
      </c>
    </row>
    <row r="22" spans="1:10" ht="12.75">
      <c r="A22" s="14" t="s">
        <v>7</v>
      </c>
      <c r="B22" s="17">
        <v>141</v>
      </c>
      <c r="C22" s="17">
        <v>98</v>
      </c>
      <c r="D22" s="17">
        <v>43</v>
      </c>
      <c r="E22" s="17">
        <v>78</v>
      </c>
      <c r="F22" s="17">
        <v>19</v>
      </c>
      <c r="G22" s="17">
        <v>6</v>
      </c>
      <c r="H22" s="17">
        <v>10</v>
      </c>
      <c r="I22" s="17">
        <v>14</v>
      </c>
      <c r="J22" s="17">
        <v>14</v>
      </c>
    </row>
    <row r="23" spans="1:10" ht="12.75">
      <c r="A23" s="14" t="s">
        <v>8</v>
      </c>
      <c r="B23" s="17">
        <v>32</v>
      </c>
      <c r="C23" s="17">
        <v>26</v>
      </c>
      <c r="D23" s="17">
        <v>6</v>
      </c>
      <c r="E23" s="17">
        <v>15</v>
      </c>
      <c r="F23" s="17" t="s">
        <v>214</v>
      </c>
      <c r="G23" s="17">
        <v>6</v>
      </c>
      <c r="H23" s="17">
        <v>3</v>
      </c>
      <c r="I23" s="17">
        <v>5</v>
      </c>
      <c r="J23" s="17">
        <v>3</v>
      </c>
    </row>
    <row r="24" spans="1:10" ht="12.75">
      <c r="A24" s="14" t="s">
        <v>9</v>
      </c>
      <c r="B24" s="17">
        <v>25</v>
      </c>
      <c r="C24" s="17">
        <v>21</v>
      </c>
      <c r="D24" s="17">
        <v>4</v>
      </c>
      <c r="E24" s="17">
        <v>9</v>
      </c>
      <c r="F24" s="17">
        <v>2</v>
      </c>
      <c r="G24" s="17">
        <v>5</v>
      </c>
      <c r="H24" s="17">
        <v>2</v>
      </c>
      <c r="I24" s="17">
        <v>7</v>
      </c>
      <c r="J24" s="17" t="s">
        <v>214</v>
      </c>
    </row>
    <row r="25" spans="1:10" ht="12.75">
      <c r="A25" s="14" t="s">
        <v>10</v>
      </c>
      <c r="B25" s="17">
        <v>39</v>
      </c>
      <c r="C25" s="17">
        <v>30</v>
      </c>
      <c r="D25" s="17">
        <v>9</v>
      </c>
      <c r="E25" s="17">
        <v>20</v>
      </c>
      <c r="F25" s="17">
        <v>2</v>
      </c>
      <c r="G25" s="17">
        <v>1</v>
      </c>
      <c r="H25" s="17">
        <v>1</v>
      </c>
      <c r="I25" s="17">
        <v>9</v>
      </c>
      <c r="J25" s="17">
        <v>6</v>
      </c>
    </row>
    <row r="26" spans="1:10" ht="12.75">
      <c r="A26" s="14" t="s">
        <v>11</v>
      </c>
      <c r="B26" s="17">
        <v>38</v>
      </c>
      <c r="C26" s="17">
        <v>28</v>
      </c>
      <c r="D26" s="17">
        <v>10</v>
      </c>
      <c r="E26" s="17">
        <v>16</v>
      </c>
      <c r="F26" s="17">
        <v>1</v>
      </c>
      <c r="G26" s="17">
        <v>4</v>
      </c>
      <c r="H26" s="17">
        <v>6</v>
      </c>
      <c r="I26" s="17">
        <v>8</v>
      </c>
      <c r="J26" s="17">
        <v>3</v>
      </c>
    </row>
    <row r="27" spans="1:10" ht="12.75">
      <c r="A27" s="14" t="s">
        <v>12</v>
      </c>
      <c r="B27" s="17">
        <v>44</v>
      </c>
      <c r="C27" s="17">
        <v>30</v>
      </c>
      <c r="D27" s="17">
        <v>14</v>
      </c>
      <c r="E27" s="17">
        <v>19</v>
      </c>
      <c r="F27" s="17">
        <v>3</v>
      </c>
      <c r="G27" s="17">
        <v>4</v>
      </c>
      <c r="H27" s="17">
        <v>2</v>
      </c>
      <c r="I27" s="17">
        <v>7</v>
      </c>
      <c r="J27" s="17">
        <v>9</v>
      </c>
    </row>
    <row r="28" spans="1:10" ht="12.75">
      <c r="A28" s="14" t="s">
        <v>13</v>
      </c>
      <c r="B28" s="17">
        <v>35</v>
      </c>
      <c r="C28" s="17">
        <v>27</v>
      </c>
      <c r="D28" s="17">
        <v>8</v>
      </c>
      <c r="E28" s="17">
        <v>19</v>
      </c>
      <c r="F28" s="17" t="s">
        <v>214</v>
      </c>
      <c r="G28" s="17">
        <v>3</v>
      </c>
      <c r="H28" s="17">
        <v>4</v>
      </c>
      <c r="I28" s="17">
        <v>5</v>
      </c>
      <c r="J28" s="17">
        <v>4</v>
      </c>
    </row>
    <row r="29" spans="1:10" ht="12.75">
      <c r="A29" s="14" t="s">
        <v>14</v>
      </c>
      <c r="B29" s="17">
        <v>44</v>
      </c>
      <c r="C29" s="17">
        <v>33</v>
      </c>
      <c r="D29" s="17">
        <v>11</v>
      </c>
      <c r="E29" s="17">
        <v>28</v>
      </c>
      <c r="F29" s="17">
        <v>7</v>
      </c>
      <c r="G29" s="17" t="s">
        <v>214</v>
      </c>
      <c r="H29" s="17">
        <v>2</v>
      </c>
      <c r="I29" s="17">
        <v>5</v>
      </c>
      <c r="J29" s="17">
        <v>2</v>
      </c>
    </row>
    <row r="30" spans="1:10" ht="12.75">
      <c r="A30" s="14" t="s">
        <v>15</v>
      </c>
      <c r="B30" s="17">
        <v>20</v>
      </c>
      <c r="C30" s="17">
        <v>14</v>
      </c>
      <c r="D30" s="17">
        <v>6</v>
      </c>
      <c r="E30" s="17">
        <v>13</v>
      </c>
      <c r="F30" s="17">
        <v>2</v>
      </c>
      <c r="G30" s="17" t="s">
        <v>214</v>
      </c>
      <c r="H30" s="17">
        <v>1</v>
      </c>
      <c r="I30" s="17">
        <v>1</v>
      </c>
      <c r="J30" s="17">
        <v>3</v>
      </c>
    </row>
    <row r="31" spans="1:10" ht="12.75">
      <c r="A31" s="14" t="s">
        <v>16</v>
      </c>
      <c r="B31" s="17">
        <v>23</v>
      </c>
      <c r="C31" s="17">
        <v>13</v>
      </c>
      <c r="D31" s="17">
        <v>10</v>
      </c>
      <c r="E31" s="17">
        <v>11</v>
      </c>
      <c r="F31" s="17">
        <v>7</v>
      </c>
      <c r="G31" s="17">
        <v>1</v>
      </c>
      <c r="H31" s="17">
        <v>1</v>
      </c>
      <c r="I31" s="17">
        <v>1</v>
      </c>
      <c r="J31" s="17">
        <v>2</v>
      </c>
    </row>
    <row r="32" spans="1:10" ht="12.75">
      <c r="A32" s="14" t="s">
        <v>17</v>
      </c>
      <c r="B32" s="17">
        <v>19</v>
      </c>
      <c r="C32" s="17">
        <v>11</v>
      </c>
      <c r="D32" s="17">
        <v>8</v>
      </c>
      <c r="E32" s="17">
        <v>7</v>
      </c>
      <c r="F32" s="17">
        <v>3</v>
      </c>
      <c r="G32" s="17">
        <v>2</v>
      </c>
      <c r="H32" s="17">
        <v>2</v>
      </c>
      <c r="I32" s="17">
        <v>2</v>
      </c>
      <c r="J32" s="17">
        <v>3</v>
      </c>
    </row>
    <row r="33" spans="1:10" ht="12.75">
      <c r="A33" s="14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2.75">
      <c r="A34" s="165" t="s">
        <v>174</v>
      </c>
      <c r="B34" s="165"/>
      <c r="C34" s="165"/>
      <c r="D34" s="165"/>
      <c r="E34" s="165"/>
      <c r="F34" s="165"/>
      <c r="G34" s="165"/>
      <c r="H34" s="165"/>
      <c r="I34" s="165"/>
      <c r="J34" s="165"/>
    </row>
    <row r="35" spans="1:10" ht="12.75">
      <c r="A35" s="172" t="s">
        <v>119</v>
      </c>
      <c r="B35" s="172"/>
      <c r="C35" s="172"/>
      <c r="D35" s="172"/>
      <c r="E35" s="172"/>
      <c r="F35" s="172"/>
      <c r="G35" s="172"/>
      <c r="H35" s="172"/>
      <c r="I35" s="172"/>
      <c r="J35" s="172"/>
    </row>
    <row r="36" spans="1:10" ht="12.75">
      <c r="A36" s="175" t="s">
        <v>217</v>
      </c>
      <c r="B36" s="176"/>
      <c r="C36" s="176"/>
      <c r="D36" s="176"/>
      <c r="E36" s="176"/>
      <c r="F36" s="176"/>
      <c r="G36" s="176"/>
      <c r="H36" s="176"/>
      <c r="I36" s="176"/>
      <c r="J36" s="176"/>
    </row>
  </sheetData>
  <sheetProtection/>
  <mergeCells count="11">
    <mergeCell ref="A36:J36"/>
    <mergeCell ref="A34:J34"/>
    <mergeCell ref="A35:J35"/>
    <mergeCell ref="E6:F6"/>
    <mergeCell ref="G6:H6"/>
    <mergeCell ref="I6:J6"/>
    <mergeCell ref="B6:D6"/>
    <mergeCell ref="A1:J1"/>
    <mergeCell ref="E5:J5"/>
    <mergeCell ref="B5:D5"/>
    <mergeCell ref="H4:J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J3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5" customWidth="1"/>
    <col min="2" max="2" width="5.00390625" style="5" customWidth="1"/>
    <col min="3" max="4" width="7.7109375" style="5" customWidth="1"/>
    <col min="5" max="5" width="5.00390625" style="5" customWidth="1"/>
    <col min="6" max="7" width="7.7109375" style="5" customWidth="1"/>
    <col min="8" max="8" width="5.00390625" style="5" customWidth="1"/>
    <col min="9" max="10" width="7.7109375" style="5" customWidth="1"/>
    <col min="11" max="16384" width="11.421875" style="5" customWidth="1"/>
  </cols>
  <sheetData>
    <row r="1" spans="1:10" ht="18" customHeight="1">
      <c r="A1" s="162" t="s">
        <v>190</v>
      </c>
      <c r="B1" s="162"/>
      <c r="C1" s="162"/>
      <c r="D1" s="162"/>
      <c r="E1" s="162"/>
      <c r="F1" s="162"/>
      <c r="G1" s="162"/>
      <c r="H1" s="162"/>
      <c r="I1" s="174"/>
      <c r="J1" s="174"/>
    </row>
    <row r="2" spans="1:10" ht="18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18"/>
      <c r="I4" s="163" t="s">
        <v>94</v>
      </c>
      <c r="J4" s="163"/>
    </row>
    <row r="5" spans="1:10" ht="12.75">
      <c r="A5" s="16"/>
      <c r="B5" s="172" t="s">
        <v>61</v>
      </c>
      <c r="C5" s="172"/>
      <c r="D5" s="172"/>
      <c r="E5" s="172" t="s">
        <v>68</v>
      </c>
      <c r="F5" s="172"/>
      <c r="G5" s="172"/>
      <c r="H5" s="172" t="s">
        <v>69</v>
      </c>
      <c r="I5" s="172"/>
      <c r="J5" s="172"/>
    </row>
    <row r="6" spans="1:10" ht="12.75">
      <c r="A6" s="16"/>
      <c r="B6" s="16" t="s">
        <v>0</v>
      </c>
      <c r="C6" s="16" t="s">
        <v>66</v>
      </c>
      <c r="D6" s="16" t="s">
        <v>67</v>
      </c>
      <c r="E6" s="16" t="s">
        <v>0</v>
      </c>
      <c r="F6" s="16" t="s">
        <v>66</v>
      </c>
      <c r="G6" s="16" t="s">
        <v>67</v>
      </c>
      <c r="H6" s="16" t="s">
        <v>0</v>
      </c>
      <c r="I6" s="16" t="s">
        <v>66</v>
      </c>
      <c r="J6" s="16" t="s">
        <v>67</v>
      </c>
    </row>
    <row r="7" spans="1:10" ht="12.75">
      <c r="A7" s="14" t="s">
        <v>3</v>
      </c>
      <c r="B7" s="17">
        <v>319</v>
      </c>
      <c r="C7" s="17">
        <v>233</v>
      </c>
      <c r="D7" s="17">
        <v>86</v>
      </c>
      <c r="E7" s="17">
        <v>218</v>
      </c>
      <c r="F7" s="17">
        <v>159</v>
      </c>
      <c r="G7" s="17">
        <v>59</v>
      </c>
      <c r="H7" s="17">
        <v>101</v>
      </c>
      <c r="I7" s="17">
        <v>74</v>
      </c>
      <c r="J7" s="17">
        <v>27</v>
      </c>
    </row>
    <row r="8" spans="1:10" ht="12.75">
      <c r="A8" s="12" t="s">
        <v>147</v>
      </c>
      <c r="B8" s="17">
        <v>9</v>
      </c>
      <c r="C8" s="17">
        <v>8</v>
      </c>
      <c r="D8" s="17">
        <v>1</v>
      </c>
      <c r="E8" s="17">
        <v>9</v>
      </c>
      <c r="F8" s="17">
        <v>8</v>
      </c>
      <c r="G8" s="17">
        <v>1</v>
      </c>
      <c r="H8" s="17" t="s">
        <v>214</v>
      </c>
      <c r="I8" s="17" t="s">
        <v>214</v>
      </c>
      <c r="J8" s="17" t="s">
        <v>214</v>
      </c>
    </row>
    <row r="9" spans="1:10" ht="12.75">
      <c r="A9" s="12" t="s">
        <v>123</v>
      </c>
      <c r="B9" s="17">
        <v>45</v>
      </c>
      <c r="C9" s="17">
        <v>32</v>
      </c>
      <c r="D9" s="17">
        <v>13</v>
      </c>
      <c r="E9" s="17">
        <v>18</v>
      </c>
      <c r="F9" s="17">
        <v>12</v>
      </c>
      <c r="G9" s="17">
        <v>6</v>
      </c>
      <c r="H9" s="17">
        <v>27</v>
      </c>
      <c r="I9" s="17">
        <v>20</v>
      </c>
      <c r="J9" s="17">
        <v>7</v>
      </c>
    </row>
    <row r="10" spans="1:10" ht="12.75">
      <c r="A10" s="12" t="s">
        <v>124</v>
      </c>
      <c r="B10" s="17">
        <v>15</v>
      </c>
      <c r="C10" s="17">
        <v>12</v>
      </c>
      <c r="D10" s="17">
        <v>3</v>
      </c>
      <c r="E10" s="17">
        <v>14</v>
      </c>
      <c r="F10" s="17">
        <v>11</v>
      </c>
      <c r="G10" s="17">
        <v>3</v>
      </c>
      <c r="H10" s="17">
        <v>1</v>
      </c>
      <c r="I10" s="17">
        <v>1</v>
      </c>
      <c r="J10" s="17" t="s">
        <v>214</v>
      </c>
    </row>
    <row r="11" spans="1:10" ht="12.75">
      <c r="A11" s="8" t="s">
        <v>125</v>
      </c>
      <c r="B11" s="17">
        <v>14</v>
      </c>
      <c r="C11" s="17">
        <v>10</v>
      </c>
      <c r="D11" s="17">
        <v>4</v>
      </c>
      <c r="E11" s="17">
        <v>10</v>
      </c>
      <c r="F11" s="17">
        <v>7</v>
      </c>
      <c r="G11" s="17">
        <v>3</v>
      </c>
      <c r="H11" s="17">
        <v>4</v>
      </c>
      <c r="I11" s="17">
        <v>3</v>
      </c>
      <c r="J11" s="17">
        <v>1</v>
      </c>
    </row>
    <row r="12" spans="1:10" ht="12.75">
      <c r="A12" s="8" t="s">
        <v>126</v>
      </c>
      <c r="B12" s="17">
        <v>19</v>
      </c>
      <c r="C12" s="17">
        <v>12</v>
      </c>
      <c r="D12" s="17">
        <v>7</v>
      </c>
      <c r="E12" s="17">
        <v>14</v>
      </c>
      <c r="F12" s="17">
        <v>9</v>
      </c>
      <c r="G12" s="17">
        <v>5</v>
      </c>
      <c r="H12" s="17">
        <v>5</v>
      </c>
      <c r="I12" s="17">
        <v>3</v>
      </c>
      <c r="J12" s="17">
        <v>2</v>
      </c>
    </row>
    <row r="13" spans="1:10" ht="12.75">
      <c r="A13" s="8" t="s">
        <v>127</v>
      </c>
      <c r="B13" s="17">
        <v>33</v>
      </c>
      <c r="C13" s="17">
        <v>26</v>
      </c>
      <c r="D13" s="17">
        <v>7</v>
      </c>
      <c r="E13" s="17">
        <v>26</v>
      </c>
      <c r="F13" s="17">
        <v>21</v>
      </c>
      <c r="G13" s="17">
        <v>5</v>
      </c>
      <c r="H13" s="17">
        <v>7</v>
      </c>
      <c r="I13" s="17">
        <v>5</v>
      </c>
      <c r="J13" s="17">
        <v>2</v>
      </c>
    </row>
    <row r="14" spans="1:10" ht="12.75">
      <c r="A14" s="8" t="s">
        <v>128</v>
      </c>
      <c r="B14" s="17">
        <v>48</v>
      </c>
      <c r="C14" s="17">
        <v>38</v>
      </c>
      <c r="D14" s="17">
        <v>10</v>
      </c>
      <c r="E14" s="17">
        <v>33</v>
      </c>
      <c r="F14" s="17">
        <v>26</v>
      </c>
      <c r="G14" s="17">
        <v>7</v>
      </c>
      <c r="H14" s="17">
        <v>15</v>
      </c>
      <c r="I14" s="17">
        <v>12</v>
      </c>
      <c r="J14" s="17">
        <v>3</v>
      </c>
    </row>
    <row r="15" spans="1:10" ht="12.75">
      <c r="A15" s="8" t="s">
        <v>129</v>
      </c>
      <c r="B15" s="17">
        <v>47</v>
      </c>
      <c r="C15" s="17">
        <v>33</v>
      </c>
      <c r="D15" s="17">
        <v>14</v>
      </c>
      <c r="E15" s="17">
        <v>37</v>
      </c>
      <c r="F15" s="17">
        <v>27</v>
      </c>
      <c r="G15" s="17">
        <v>10</v>
      </c>
      <c r="H15" s="17">
        <v>10</v>
      </c>
      <c r="I15" s="17">
        <v>6</v>
      </c>
      <c r="J15" s="17">
        <v>4</v>
      </c>
    </row>
    <row r="16" spans="1:10" ht="12.75">
      <c r="A16" s="8" t="s">
        <v>130</v>
      </c>
      <c r="B16" s="17">
        <v>56</v>
      </c>
      <c r="C16" s="17">
        <v>41</v>
      </c>
      <c r="D16" s="17">
        <v>15</v>
      </c>
      <c r="E16" s="17">
        <v>37</v>
      </c>
      <c r="F16" s="17">
        <v>28</v>
      </c>
      <c r="G16" s="17">
        <v>9</v>
      </c>
      <c r="H16" s="17">
        <v>19</v>
      </c>
      <c r="I16" s="17">
        <v>13</v>
      </c>
      <c r="J16" s="17">
        <v>6</v>
      </c>
    </row>
    <row r="17" spans="1:10" ht="12.75">
      <c r="A17" s="8" t="s">
        <v>131</v>
      </c>
      <c r="B17" s="17">
        <v>33</v>
      </c>
      <c r="C17" s="17">
        <v>21</v>
      </c>
      <c r="D17" s="17">
        <v>12</v>
      </c>
      <c r="E17" s="17">
        <v>20</v>
      </c>
      <c r="F17" s="17">
        <v>10</v>
      </c>
      <c r="G17" s="17">
        <v>10</v>
      </c>
      <c r="H17" s="17">
        <v>13</v>
      </c>
      <c r="I17" s="17">
        <v>11</v>
      </c>
      <c r="J17" s="17">
        <v>2</v>
      </c>
    </row>
    <row r="18" spans="1:10" ht="12.75">
      <c r="A18" s="14" t="s">
        <v>4</v>
      </c>
      <c r="B18" s="17">
        <v>267</v>
      </c>
      <c r="C18" s="17">
        <v>195</v>
      </c>
      <c r="D18" s="17">
        <v>72</v>
      </c>
      <c r="E18" s="17">
        <v>177</v>
      </c>
      <c r="F18" s="17">
        <v>129</v>
      </c>
      <c r="G18" s="17">
        <v>48</v>
      </c>
      <c r="H18" s="17">
        <v>90</v>
      </c>
      <c r="I18" s="17">
        <v>66</v>
      </c>
      <c r="J18" s="17">
        <v>24</v>
      </c>
    </row>
    <row r="19" spans="1:10" ht="12.75">
      <c r="A19" s="14" t="s">
        <v>5</v>
      </c>
      <c r="B19" s="17">
        <v>52</v>
      </c>
      <c r="C19" s="17">
        <v>38</v>
      </c>
      <c r="D19" s="17">
        <v>14</v>
      </c>
      <c r="E19" s="17">
        <v>41</v>
      </c>
      <c r="F19" s="17">
        <v>30</v>
      </c>
      <c r="G19" s="17">
        <v>11</v>
      </c>
      <c r="H19" s="17">
        <v>11</v>
      </c>
      <c r="I19" s="17">
        <v>8</v>
      </c>
      <c r="J19" s="17">
        <v>3</v>
      </c>
    </row>
    <row r="20" spans="1:10" ht="12.75">
      <c r="A20" s="14" t="s">
        <v>6</v>
      </c>
      <c r="B20" s="17">
        <v>178</v>
      </c>
      <c r="C20" s="17">
        <v>135</v>
      </c>
      <c r="D20" s="17">
        <v>43</v>
      </c>
      <c r="E20" s="17">
        <v>133</v>
      </c>
      <c r="F20" s="17">
        <v>102</v>
      </c>
      <c r="G20" s="17">
        <v>31</v>
      </c>
      <c r="H20" s="17">
        <v>45</v>
      </c>
      <c r="I20" s="17">
        <v>33</v>
      </c>
      <c r="J20" s="17">
        <v>12</v>
      </c>
    </row>
    <row r="21" spans="1:10" ht="12.75">
      <c r="A21" s="14" t="s">
        <v>7</v>
      </c>
      <c r="B21" s="17">
        <v>141</v>
      </c>
      <c r="C21" s="17">
        <v>98</v>
      </c>
      <c r="D21" s="17">
        <v>43</v>
      </c>
      <c r="E21" s="17">
        <v>85</v>
      </c>
      <c r="F21" s="17">
        <v>57</v>
      </c>
      <c r="G21" s="17">
        <v>28</v>
      </c>
      <c r="H21" s="17">
        <v>56</v>
      </c>
      <c r="I21" s="17">
        <v>41</v>
      </c>
      <c r="J21" s="17">
        <v>15</v>
      </c>
    </row>
    <row r="22" spans="1:10" ht="12.75">
      <c r="A22" s="14" t="s">
        <v>8</v>
      </c>
      <c r="B22" s="17">
        <v>32</v>
      </c>
      <c r="C22" s="17">
        <v>26</v>
      </c>
      <c r="D22" s="17">
        <v>6</v>
      </c>
      <c r="E22" s="17">
        <v>23</v>
      </c>
      <c r="F22" s="17">
        <v>19</v>
      </c>
      <c r="G22" s="17">
        <v>4</v>
      </c>
      <c r="H22" s="17">
        <v>9</v>
      </c>
      <c r="I22" s="17">
        <v>7</v>
      </c>
      <c r="J22" s="17">
        <v>2</v>
      </c>
    </row>
    <row r="23" spans="1:10" ht="12.75">
      <c r="A23" s="14" t="s">
        <v>9</v>
      </c>
      <c r="B23" s="17">
        <v>25</v>
      </c>
      <c r="C23" s="17">
        <v>21</v>
      </c>
      <c r="D23" s="17">
        <v>4</v>
      </c>
      <c r="E23" s="17">
        <v>20</v>
      </c>
      <c r="F23" s="17">
        <v>17</v>
      </c>
      <c r="G23" s="17">
        <v>3</v>
      </c>
      <c r="H23" s="17">
        <v>5</v>
      </c>
      <c r="I23" s="17">
        <v>4</v>
      </c>
      <c r="J23" s="17">
        <v>1</v>
      </c>
    </row>
    <row r="24" spans="1:10" ht="12.75">
      <c r="A24" s="14" t="s">
        <v>10</v>
      </c>
      <c r="B24" s="17">
        <v>39</v>
      </c>
      <c r="C24" s="17">
        <v>30</v>
      </c>
      <c r="D24" s="17">
        <v>9</v>
      </c>
      <c r="E24" s="17">
        <v>33</v>
      </c>
      <c r="F24" s="17">
        <v>24</v>
      </c>
      <c r="G24" s="17">
        <v>9</v>
      </c>
      <c r="H24" s="17">
        <v>6</v>
      </c>
      <c r="I24" s="17">
        <v>6</v>
      </c>
      <c r="J24" s="17" t="s">
        <v>214</v>
      </c>
    </row>
    <row r="25" spans="1:10" ht="12.75">
      <c r="A25" s="14" t="s">
        <v>11</v>
      </c>
      <c r="B25" s="17">
        <v>38</v>
      </c>
      <c r="C25" s="17">
        <v>28</v>
      </c>
      <c r="D25" s="17">
        <v>10</v>
      </c>
      <c r="E25" s="17">
        <v>30</v>
      </c>
      <c r="F25" s="17">
        <v>23</v>
      </c>
      <c r="G25" s="17">
        <v>7</v>
      </c>
      <c r="H25" s="17">
        <v>8</v>
      </c>
      <c r="I25" s="17">
        <v>5</v>
      </c>
      <c r="J25" s="17">
        <v>3</v>
      </c>
    </row>
    <row r="26" spans="1:10" ht="12.75">
      <c r="A26" s="14" t="s">
        <v>12</v>
      </c>
      <c r="B26" s="17">
        <v>44</v>
      </c>
      <c r="C26" s="17">
        <v>30</v>
      </c>
      <c r="D26" s="17">
        <v>14</v>
      </c>
      <c r="E26" s="17">
        <v>27</v>
      </c>
      <c r="F26" s="17">
        <v>19</v>
      </c>
      <c r="G26" s="17">
        <v>8</v>
      </c>
      <c r="H26" s="17">
        <v>17</v>
      </c>
      <c r="I26" s="17">
        <v>11</v>
      </c>
      <c r="J26" s="17">
        <v>6</v>
      </c>
    </row>
    <row r="27" spans="1:10" ht="12.75">
      <c r="A27" s="14" t="s">
        <v>13</v>
      </c>
      <c r="B27" s="17">
        <v>35</v>
      </c>
      <c r="C27" s="17">
        <v>27</v>
      </c>
      <c r="D27" s="17">
        <v>8</v>
      </c>
      <c r="E27" s="17">
        <v>28</v>
      </c>
      <c r="F27" s="17">
        <v>20</v>
      </c>
      <c r="G27" s="17">
        <v>8</v>
      </c>
      <c r="H27" s="17">
        <v>7</v>
      </c>
      <c r="I27" s="17">
        <v>7</v>
      </c>
      <c r="J27" s="17" t="s">
        <v>214</v>
      </c>
    </row>
    <row r="28" spans="1:10" ht="12.75">
      <c r="A28" s="14" t="s">
        <v>14</v>
      </c>
      <c r="B28" s="17">
        <v>44</v>
      </c>
      <c r="C28" s="17">
        <v>33</v>
      </c>
      <c r="D28" s="17">
        <v>11</v>
      </c>
      <c r="E28" s="17">
        <v>16</v>
      </c>
      <c r="F28" s="17">
        <v>12</v>
      </c>
      <c r="G28" s="17">
        <v>4</v>
      </c>
      <c r="H28" s="17">
        <v>28</v>
      </c>
      <c r="I28" s="17">
        <v>21</v>
      </c>
      <c r="J28" s="17">
        <v>7</v>
      </c>
    </row>
    <row r="29" spans="1:10" ht="12.75">
      <c r="A29" s="14" t="s">
        <v>15</v>
      </c>
      <c r="B29" s="17">
        <v>20</v>
      </c>
      <c r="C29" s="17">
        <v>14</v>
      </c>
      <c r="D29" s="17">
        <v>6</v>
      </c>
      <c r="E29" s="17">
        <v>12</v>
      </c>
      <c r="F29" s="17">
        <v>8</v>
      </c>
      <c r="G29" s="17">
        <v>4</v>
      </c>
      <c r="H29" s="17">
        <v>8</v>
      </c>
      <c r="I29" s="17">
        <v>6</v>
      </c>
      <c r="J29" s="17">
        <v>2</v>
      </c>
    </row>
    <row r="30" spans="1:10" ht="12.75">
      <c r="A30" s="14" t="s">
        <v>16</v>
      </c>
      <c r="B30" s="17">
        <v>23</v>
      </c>
      <c r="C30" s="17">
        <v>13</v>
      </c>
      <c r="D30" s="17">
        <v>10</v>
      </c>
      <c r="E30" s="17">
        <v>13</v>
      </c>
      <c r="F30" s="17">
        <v>9</v>
      </c>
      <c r="G30" s="17">
        <v>4</v>
      </c>
      <c r="H30" s="17">
        <v>10</v>
      </c>
      <c r="I30" s="17">
        <v>4</v>
      </c>
      <c r="J30" s="17">
        <v>6</v>
      </c>
    </row>
    <row r="31" spans="1:10" ht="12.75">
      <c r="A31" s="14" t="s">
        <v>17</v>
      </c>
      <c r="B31" s="17">
        <v>19</v>
      </c>
      <c r="C31" s="17">
        <v>11</v>
      </c>
      <c r="D31" s="17">
        <v>8</v>
      </c>
      <c r="E31" s="17">
        <v>16</v>
      </c>
      <c r="F31" s="17">
        <v>8</v>
      </c>
      <c r="G31" s="17">
        <v>8</v>
      </c>
      <c r="H31" s="17">
        <v>3</v>
      </c>
      <c r="I31" s="17">
        <v>3</v>
      </c>
      <c r="J31" s="17" t="s">
        <v>214</v>
      </c>
    </row>
    <row r="32" spans="1:10" ht="12.75">
      <c r="A32" s="14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165" t="s">
        <v>174</v>
      </c>
      <c r="B33" s="165"/>
      <c r="C33" s="165"/>
      <c r="D33" s="165"/>
      <c r="E33" s="165"/>
      <c r="F33" s="165"/>
      <c r="G33" s="165"/>
      <c r="H33" s="165"/>
      <c r="I33" s="165"/>
      <c r="J33" s="165"/>
    </row>
    <row r="34" spans="1:10" ht="12.75">
      <c r="A34" s="172" t="s">
        <v>119</v>
      </c>
      <c r="B34" s="172"/>
      <c r="C34" s="172"/>
      <c r="D34" s="172"/>
      <c r="E34" s="172"/>
      <c r="F34" s="172"/>
      <c r="G34" s="172"/>
      <c r="H34" s="172"/>
      <c r="I34" s="172"/>
      <c r="J34" s="172"/>
    </row>
    <row r="35" spans="1:10" ht="12.75">
      <c r="A35" s="175" t="s">
        <v>218</v>
      </c>
      <c r="B35" s="176"/>
      <c r="C35" s="176"/>
      <c r="D35" s="176"/>
      <c r="E35" s="176"/>
      <c r="F35" s="176"/>
      <c r="G35" s="176"/>
      <c r="H35" s="176"/>
      <c r="I35" s="176"/>
      <c r="J35" s="176"/>
    </row>
  </sheetData>
  <sheetProtection/>
  <mergeCells count="8">
    <mergeCell ref="A35:J35"/>
    <mergeCell ref="A33:J33"/>
    <mergeCell ref="A34:J34"/>
    <mergeCell ref="A1:J1"/>
    <mergeCell ref="I4:J4"/>
    <mergeCell ref="B5:D5"/>
    <mergeCell ref="E5:G5"/>
    <mergeCell ref="H5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J3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57421875" style="5" customWidth="1"/>
    <col min="2" max="2" width="5.00390625" style="5" customWidth="1"/>
    <col min="3" max="10" width="7.7109375" style="5" customWidth="1"/>
    <col min="11" max="16384" width="11.421875" style="5" customWidth="1"/>
  </cols>
  <sheetData>
    <row r="1" spans="1:10" ht="18" customHeight="1">
      <c r="A1" s="162" t="s">
        <v>191</v>
      </c>
      <c r="B1" s="162"/>
      <c r="C1" s="162"/>
      <c r="D1" s="162"/>
      <c r="E1" s="162"/>
      <c r="F1" s="162"/>
      <c r="G1" s="162"/>
      <c r="H1" s="162"/>
      <c r="I1" s="174"/>
      <c r="J1" s="174"/>
    </row>
    <row r="2" spans="1:10" ht="18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18"/>
      <c r="I4" s="163" t="s">
        <v>95</v>
      </c>
      <c r="J4" s="163"/>
    </row>
    <row r="5" spans="1:10" ht="12.75">
      <c r="A5" s="16"/>
      <c r="B5" s="172" t="s">
        <v>32</v>
      </c>
      <c r="C5" s="172"/>
      <c r="D5" s="172"/>
      <c r="E5" s="177" t="s">
        <v>228</v>
      </c>
      <c r="F5" s="177"/>
      <c r="G5" s="177"/>
      <c r="H5" s="177"/>
      <c r="I5" s="177"/>
      <c r="J5" s="177"/>
    </row>
    <row r="6" spans="1:10" ht="12.75">
      <c r="A6" s="16"/>
      <c r="B6" s="173"/>
      <c r="C6" s="173"/>
      <c r="D6" s="173"/>
      <c r="E6" s="172" t="s">
        <v>63</v>
      </c>
      <c r="F6" s="172"/>
      <c r="G6" s="172" t="s">
        <v>64</v>
      </c>
      <c r="H6" s="172"/>
      <c r="I6" s="172" t="s">
        <v>65</v>
      </c>
      <c r="J6" s="172"/>
    </row>
    <row r="7" spans="1:10" ht="12.75">
      <c r="A7" s="16"/>
      <c r="B7" s="16" t="s">
        <v>0</v>
      </c>
      <c r="C7" s="16" t="s">
        <v>66</v>
      </c>
      <c r="D7" s="16" t="s">
        <v>67</v>
      </c>
      <c r="E7" s="16" t="s">
        <v>66</v>
      </c>
      <c r="F7" s="16" t="s">
        <v>67</v>
      </c>
      <c r="G7" s="16" t="s">
        <v>66</v>
      </c>
      <c r="H7" s="16" t="s">
        <v>67</v>
      </c>
      <c r="I7" s="16" t="s">
        <v>66</v>
      </c>
      <c r="J7" s="16" t="s">
        <v>67</v>
      </c>
    </row>
    <row r="8" spans="1:10" ht="12.75">
      <c r="A8" s="14" t="s">
        <v>3</v>
      </c>
      <c r="B8" s="17">
        <v>102</v>
      </c>
      <c r="C8" s="17">
        <v>94</v>
      </c>
      <c r="D8" s="17">
        <v>8</v>
      </c>
      <c r="E8" s="17">
        <v>82</v>
      </c>
      <c r="F8" s="17">
        <v>5</v>
      </c>
      <c r="G8" s="17">
        <v>10</v>
      </c>
      <c r="H8" s="17">
        <v>1</v>
      </c>
      <c r="I8" s="17">
        <v>2</v>
      </c>
      <c r="J8" s="17">
        <v>2</v>
      </c>
    </row>
    <row r="9" spans="1:10" ht="12.75">
      <c r="A9" s="12" t="s">
        <v>147</v>
      </c>
      <c r="B9" s="17">
        <v>4</v>
      </c>
      <c r="C9" s="17">
        <v>4</v>
      </c>
      <c r="D9" s="17" t="s">
        <v>214</v>
      </c>
      <c r="E9" s="17">
        <v>3</v>
      </c>
      <c r="F9" s="17" t="s">
        <v>214</v>
      </c>
      <c r="G9" s="17" t="s">
        <v>214</v>
      </c>
      <c r="H9" s="17" t="s">
        <v>214</v>
      </c>
      <c r="I9" s="17">
        <v>1</v>
      </c>
      <c r="J9" s="17" t="s">
        <v>214</v>
      </c>
    </row>
    <row r="10" spans="1:10" ht="12.75">
      <c r="A10" s="12" t="s">
        <v>123</v>
      </c>
      <c r="B10" s="17">
        <v>8</v>
      </c>
      <c r="C10" s="17">
        <v>7</v>
      </c>
      <c r="D10" s="17">
        <v>1</v>
      </c>
      <c r="E10" s="17">
        <v>5</v>
      </c>
      <c r="F10" s="17" t="s">
        <v>214</v>
      </c>
      <c r="G10" s="17">
        <v>2</v>
      </c>
      <c r="H10" s="17">
        <v>1</v>
      </c>
      <c r="I10" s="17" t="s">
        <v>214</v>
      </c>
      <c r="J10" s="17" t="s">
        <v>214</v>
      </c>
    </row>
    <row r="11" spans="1:10" ht="12.75">
      <c r="A11" s="12" t="s">
        <v>124</v>
      </c>
      <c r="B11" s="17">
        <v>8</v>
      </c>
      <c r="C11" s="17">
        <v>7</v>
      </c>
      <c r="D11" s="17">
        <v>1</v>
      </c>
      <c r="E11" s="17">
        <v>3</v>
      </c>
      <c r="F11" s="17">
        <v>1</v>
      </c>
      <c r="G11" s="17">
        <v>3</v>
      </c>
      <c r="H11" s="17" t="s">
        <v>214</v>
      </c>
      <c r="I11" s="17">
        <v>1</v>
      </c>
      <c r="J11" s="17" t="s">
        <v>214</v>
      </c>
    </row>
    <row r="12" spans="1:10" ht="12.75">
      <c r="A12" s="8" t="s">
        <v>125</v>
      </c>
      <c r="B12" s="17">
        <v>5</v>
      </c>
      <c r="C12" s="17">
        <v>4</v>
      </c>
      <c r="D12" s="17">
        <v>1</v>
      </c>
      <c r="E12" s="17">
        <v>3</v>
      </c>
      <c r="F12" s="17">
        <v>1</v>
      </c>
      <c r="G12" s="17">
        <v>1</v>
      </c>
      <c r="H12" s="17" t="s">
        <v>214</v>
      </c>
      <c r="I12" s="17" t="s">
        <v>214</v>
      </c>
      <c r="J12" s="17" t="s">
        <v>214</v>
      </c>
    </row>
    <row r="13" spans="1:10" ht="12.75">
      <c r="A13" s="8" t="s">
        <v>126</v>
      </c>
      <c r="B13" s="17">
        <v>8</v>
      </c>
      <c r="C13" s="17">
        <v>5</v>
      </c>
      <c r="D13" s="17">
        <v>3</v>
      </c>
      <c r="E13" s="17">
        <v>5</v>
      </c>
      <c r="F13" s="17">
        <v>2</v>
      </c>
      <c r="G13" s="17" t="s">
        <v>214</v>
      </c>
      <c r="H13" s="17" t="s">
        <v>214</v>
      </c>
      <c r="I13" s="17" t="s">
        <v>214</v>
      </c>
      <c r="J13" s="17">
        <v>1</v>
      </c>
    </row>
    <row r="14" spans="1:10" ht="12.75">
      <c r="A14" s="8" t="s">
        <v>127</v>
      </c>
      <c r="B14" s="17">
        <v>13</v>
      </c>
      <c r="C14" s="17">
        <v>13</v>
      </c>
      <c r="D14" s="17" t="s">
        <v>214</v>
      </c>
      <c r="E14" s="17">
        <v>12</v>
      </c>
      <c r="F14" s="17" t="s">
        <v>214</v>
      </c>
      <c r="G14" s="17">
        <v>1</v>
      </c>
      <c r="H14" s="17" t="s">
        <v>214</v>
      </c>
      <c r="I14" s="17" t="s">
        <v>214</v>
      </c>
      <c r="J14" s="17" t="s">
        <v>214</v>
      </c>
    </row>
    <row r="15" spans="1:10" ht="12.75">
      <c r="A15" s="8" t="s">
        <v>128</v>
      </c>
      <c r="B15" s="17">
        <v>20</v>
      </c>
      <c r="C15" s="17">
        <v>20</v>
      </c>
      <c r="D15" s="17" t="s">
        <v>214</v>
      </c>
      <c r="E15" s="17">
        <v>19</v>
      </c>
      <c r="F15" s="17" t="s">
        <v>214</v>
      </c>
      <c r="G15" s="17">
        <v>1</v>
      </c>
      <c r="H15" s="17" t="s">
        <v>214</v>
      </c>
      <c r="I15" s="17" t="s">
        <v>214</v>
      </c>
      <c r="J15" s="17" t="s">
        <v>214</v>
      </c>
    </row>
    <row r="16" spans="1:10" ht="12.75">
      <c r="A16" s="8" t="s">
        <v>129</v>
      </c>
      <c r="B16" s="17">
        <v>16</v>
      </c>
      <c r="C16" s="17">
        <v>16</v>
      </c>
      <c r="D16" s="17" t="s">
        <v>214</v>
      </c>
      <c r="E16" s="17">
        <v>16</v>
      </c>
      <c r="F16" s="17" t="s">
        <v>214</v>
      </c>
      <c r="G16" s="17" t="s">
        <v>214</v>
      </c>
      <c r="H16" s="17" t="s">
        <v>214</v>
      </c>
      <c r="I16" s="17" t="s">
        <v>214</v>
      </c>
      <c r="J16" s="17" t="s">
        <v>214</v>
      </c>
    </row>
    <row r="17" spans="1:10" ht="12.75">
      <c r="A17" s="8" t="s">
        <v>130</v>
      </c>
      <c r="B17" s="17">
        <v>13</v>
      </c>
      <c r="C17" s="17">
        <v>12</v>
      </c>
      <c r="D17" s="17">
        <v>1</v>
      </c>
      <c r="E17" s="17">
        <v>11</v>
      </c>
      <c r="F17" s="17" t="s">
        <v>214</v>
      </c>
      <c r="G17" s="17">
        <v>1</v>
      </c>
      <c r="H17" s="17" t="s">
        <v>214</v>
      </c>
      <c r="I17" s="17" t="s">
        <v>214</v>
      </c>
      <c r="J17" s="17">
        <v>1</v>
      </c>
    </row>
    <row r="18" spans="1:10" ht="12.75">
      <c r="A18" s="8" t="s">
        <v>131</v>
      </c>
      <c r="B18" s="17">
        <v>7</v>
      </c>
      <c r="C18" s="17">
        <v>6</v>
      </c>
      <c r="D18" s="17">
        <v>1</v>
      </c>
      <c r="E18" s="17">
        <v>5</v>
      </c>
      <c r="F18" s="17">
        <v>1</v>
      </c>
      <c r="G18" s="17">
        <v>1</v>
      </c>
      <c r="H18" s="17" t="s">
        <v>214</v>
      </c>
      <c r="I18" s="17" t="s">
        <v>214</v>
      </c>
      <c r="J18" s="17" t="s">
        <v>214</v>
      </c>
    </row>
    <row r="19" spans="1:10" ht="12.75">
      <c r="A19" s="14" t="s">
        <v>4</v>
      </c>
      <c r="B19" s="17">
        <v>81</v>
      </c>
      <c r="C19" s="17">
        <v>76</v>
      </c>
      <c r="D19" s="17">
        <v>5</v>
      </c>
      <c r="E19" s="17">
        <v>66</v>
      </c>
      <c r="F19" s="17">
        <v>3</v>
      </c>
      <c r="G19" s="17">
        <v>9</v>
      </c>
      <c r="H19" s="17" t="s">
        <v>214</v>
      </c>
      <c r="I19" s="17">
        <v>1</v>
      </c>
      <c r="J19" s="17">
        <v>2</v>
      </c>
    </row>
    <row r="20" spans="1:10" ht="12.75">
      <c r="A20" s="14" t="s">
        <v>5</v>
      </c>
      <c r="B20" s="17">
        <v>21</v>
      </c>
      <c r="C20" s="17">
        <v>18</v>
      </c>
      <c r="D20" s="17">
        <v>3</v>
      </c>
      <c r="E20" s="17">
        <v>16</v>
      </c>
      <c r="F20" s="17">
        <v>2</v>
      </c>
      <c r="G20" s="17">
        <v>1</v>
      </c>
      <c r="H20" s="17">
        <v>1</v>
      </c>
      <c r="I20" s="17">
        <v>1</v>
      </c>
      <c r="J20" s="17" t="s">
        <v>214</v>
      </c>
    </row>
    <row r="21" spans="1:10" ht="12.75">
      <c r="A21" s="14" t="s">
        <v>6</v>
      </c>
      <c r="B21" s="17">
        <v>64</v>
      </c>
      <c r="C21" s="17">
        <v>59</v>
      </c>
      <c r="D21" s="17">
        <v>5</v>
      </c>
      <c r="E21" s="17">
        <v>48</v>
      </c>
      <c r="F21" s="17">
        <v>4</v>
      </c>
      <c r="G21" s="17">
        <v>9</v>
      </c>
      <c r="H21" s="17">
        <v>1</v>
      </c>
      <c r="I21" s="17">
        <v>2</v>
      </c>
      <c r="J21" s="17" t="s">
        <v>214</v>
      </c>
    </row>
    <row r="22" spans="1:10" ht="12.75">
      <c r="A22" s="14" t="s">
        <v>7</v>
      </c>
      <c r="B22" s="17">
        <v>38</v>
      </c>
      <c r="C22" s="17">
        <v>35</v>
      </c>
      <c r="D22" s="17">
        <v>3</v>
      </c>
      <c r="E22" s="17">
        <v>34</v>
      </c>
      <c r="F22" s="17">
        <v>1</v>
      </c>
      <c r="G22" s="17">
        <v>1</v>
      </c>
      <c r="H22" s="17" t="s">
        <v>214</v>
      </c>
      <c r="I22" s="17" t="s">
        <v>214</v>
      </c>
      <c r="J22" s="17">
        <v>2</v>
      </c>
    </row>
    <row r="23" spans="1:10" ht="12.75">
      <c r="A23" s="14" t="s">
        <v>8</v>
      </c>
      <c r="B23" s="17">
        <v>11</v>
      </c>
      <c r="C23" s="17">
        <v>11</v>
      </c>
      <c r="D23" s="17" t="s">
        <v>214</v>
      </c>
      <c r="E23" s="17">
        <v>9</v>
      </c>
      <c r="F23" s="17" t="s">
        <v>214</v>
      </c>
      <c r="G23" s="17">
        <v>2</v>
      </c>
      <c r="H23" s="17" t="s">
        <v>214</v>
      </c>
      <c r="I23" s="17" t="s">
        <v>214</v>
      </c>
      <c r="J23" s="17" t="s">
        <v>214</v>
      </c>
    </row>
    <row r="24" spans="1:10" ht="12.75">
      <c r="A24" s="14" t="s">
        <v>9</v>
      </c>
      <c r="B24" s="17">
        <v>7</v>
      </c>
      <c r="C24" s="17">
        <v>7</v>
      </c>
      <c r="D24" s="17" t="s">
        <v>214</v>
      </c>
      <c r="E24" s="17">
        <v>5</v>
      </c>
      <c r="F24" s="17" t="s">
        <v>214</v>
      </c>
      <c r="G24" s="17">
        <v>2</v>
      </c>
      <c r="H24" s="17" t="s">
        <v>214</v>
      </c>
      <c r="I24" s="17" t="s">
        <v>214</v>
      </c>
      <c r="J24" s="17" t="s">
        <v>214</v>
      </c>
    </row>
    <row r="25" spans="1:10" ht="12.75">
      <c r="A25" s="14" t="s">
        <v>10</v>
      </c>
      <c r="B25" s="17">
        <v>15</v>
      </c>
      <c r="C25" s="17">
        <v>14</v>
      </c>
      <c r="D25" s="17">
        <v>1</v>
      </c>
      <c r="E25" s="17">
        <v>12</v>
      </c>
      <c r="F25" s="17">
        <v>1</v>
      </c>
      <c r="G25" s="17">
        <v>1</v>
      </c>
      <c r="H25" s="17" t="s">
        <v>214</v>
      </c>
      <c r="I25" s="17">
        <v>1</v>
      </c>
      <c r="J25" s="17" t="s">
        <v>214</v>
      </c>
    </row>
    <row r="26" spans="1:10" ht="12.75">
      <c r="A26" s="14" t="s">
        <v>11</v>
      </c>
      <c r="B26" s="17">
        <v>17</v>
      </c>
      <c r="C26" s="17">
        <v>15</v>
      </c>
      <c r="D26" s="17">
        <v>2</v>
      </c>
      <c r="E26" s="17">
        <v>13</v>
      </c>
      <c r="F26" s="17">
        <v>1</v>
      </c>
      <c r="G26" s="17">
        <v>1</v>
      </c>
      <c r="H26" s="17">
        <v>1</v>
      </c>
      <c r="I26" s="17">
        <v>1</v>
      </c>
      <c r="J26" s="17" t="s">
        <v>214</v>
      </c>
    </row>
    <row r="27" spans="1:10" ht="12.75">
      <c r="A27" s="14" t="s">
        <v>12</v>
      </c>
      <c r="B27" s="17">
        <v>14</v>
      </c>
      <c r="C27" s="17">
        <v>12</v>
      </c>
      <c r="D27" s="17">
        <v>2</v>
      </c>
      <c r="E27" s="17">
        <v>9</v>
      </c>
      <c r="F27" s="17">
        <v>2</v>
      </c>
      <c r="G27" s="17">
        <v>3</v>
      </c>
      <c r="H27" s="17" t="s">
        <v>214</v>
      </c>
      <c r="I27" s="17" t="s">
        <v>214</v>
      </c>
      <c r="J27" s="17" t="s">
        <v>214</v>
      </c>
    </row>
    <row r="28" spans="1:10" ht="12.75">
      <c r="A28" s="14" t="s">
        <v>13</v>
      </c>
      <c r="B28" s="17">
        <v>14</v>
      </c>
      <c r="C28" s="17">
        <v>13</v>
      </c>
      <c r="D28" s="17">
        <v>1</v>
      </c>
      <c r="E28" s="17">
        <v>12</v>
      </c>
      <c r="F28" s="17" t="s">
        <v>214</v>
      </c>
      <c r="G28" s="17">
        <v>1</v>
      </c>
      <c r="H28" s="17" t="s">
        <v>214</v>
      </c>
      <c r="I28" s="17" t="s">
        <v>214</v>
      </c>
      <c r="J28" s="17">
        <v>1</v>
      </c>
    </row>
    <row r="29" spans="1:10" ht="12.75">
      <c r="A29" s="14" t="s">
        <v>14</v>
      </c>
      <c r="B29" s="17">
        <v>8</v>
      </c>
      <c r="C29" s="17">
        <v>7</v>
      </c>
      <c r="D29" s="17">
        <v>1</v>
      </c>
      <c r="E29" s="17">
        <v>7</v>
      </c>
      <c r="F29" s="17" t="s">
        <v>214</v>
      </c>
      <c r="G29" s="17" t="s">
        <v>214</v>
      </c>
      <c r="H29" s="17" t="s">
        <v>214</v>
      </c>
      <c r="I29" s="17" t="s">
        <v>214</v>
      </c>
      <c r="J29" s="17">
        <v>1</v>
      </c>
    </row>
    <row r="30" spans="1:10" ht="12.75">
      <c r="A30" s="14" t="s">
        <v>15</v>
      </c>
      <c r="B30" s="17">
        <v>5</v>
      </c>
      <c r="C30" s="17">
        <v>5</v>
      </c>
      <c r="D30" s="17" t="s">
        <v>214</v>
      </c>
      <c r="E30" s="17">
        <v>5</v>
      </c>
      <c r="F30" s="17" t="s">
        <v>214</v>
      </c>
      <c r="G30" s="17" t="s">
        <v>214</v>
      </c>
      <c r="H30" s="17" t="s">
        <v>214</v>
      </c>
      <c r="I30" s="17" t="s">
        <v>214</v>
      </c>
      <c r="J30" s="17" t="s">
        <v>214</v>
      </c>
    </row>
    <row r="31" spans="1:10" ht="12.75">
      <c r="A31" s="14" t="s">
        <v>16</v>
      </c>
      <c r="B31" s="17">
        <v>6</v>
      </c>
      <c r="C31" s="17">
        <v>6</v>
      </c>
      <c r="D31" s="17" t="s">
        <v>214</v>
      </c>
      <c r="E31" s="17">
        <v>6</v>
      </c>
      <c r="F31" s="17" t="s">
        <v>214</v>
      </c>
      <c r="G31" s="17" t="s">
        <v>214</v>
      </c>
      <c r="H31" s="17" t="s">
        <v>214</v>
      </c>
      <c r="I31" s="17" t="s">
        <v>214</v>
      </c>
      <c r="J31" s="17" t="s">
        <v>214</v>
      </c>
    </row>
    <row r="32" spans="1:10" ht="12.75">
      <c r="A32" s="14" t="s">
        <v>17</v>
      </c>
      <c r="B32" s="17">
        <v>5</v>
      </c>
      <c r="C32" s="17">
        <v>4</v>
      </c>
      <c r="D32" s="17">
        <v>1</v>
      </c>
      <c r="E32" s="17">
        <v>4</v>
      </c>
      <c r="F32" s="17">
        <v>1</v>
      </c>
      <c r="G32" s="17" t="s">
        <v>214</v>
      </c>
      <c r="H32" s="17" t="s">
        <v>214</v>
      </c>
      <c r="I32" s="17" t="s">
        <v>214</v>
      </c>
      <c r="J32" s="17" t="s">
        <v>214</v>
      </c>
    </row>
  </sheetData>
  <sheetProtection/>
  <mergeCells count="8">
    <mergeCell ref="A1:J1"/>
    <mergeCell ref="B5:D5"/>
    <mergeCell ref="B6:D6"/>
    <mergeCell ref="E5:J5"/>
    <mergeCell ref="I4:J4"/>
    <mergeCell ref="E6:F6"/>
    <mergeCell ref="G6:H6"/>
    <mergeCell ref="I6:J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Erhart Thomas</cp:lastModifiedBy>
  <cp:lastPrinted>2017-08-11T09:40:01Z</cp:lastPrinted>
  <dcterms:created xsi:type="dcterms:W3CDTF">2008-04-29T07:12:15Z</dcterms:created>
  <dcterms:modified xsi:type="dcterms:W3CDTF">2017-08-31T06:19:10Z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