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600" yWindow="165" windowWidth="12915" windowHeight="11250"/>
  </bookViews>
  <sheets>
    <sheet name="Gesamtbevölkerung" sheetId="16" r:id="rId1"/>
    <sheet name="65 Jahre und älter" sheetId="20" r:id="rId2"/>
    <sheet name="Bis 64 Jahre" sheetId="21" r:id="rId3"/>
    <sheet name="Altersklassen " sheetId="19" r:id="rId4"/>
  </sheets>
  <calcPr calcId="145621"/>
</workbook>
</file>

<file path=xl/calcChain.xml><?xml version="1.0" encoding="utf-8"?>
<calcChain xmlns="http://schemas.openxmlformats.org/spreadsheetml/2006/main">
  <c r="N26" i="16" l="1"/>
  <c r="N27" i="16"/>
  <c r="N24" i="16" l="1"/>
  <c r="M29" i="16" l="1"/>
  <c r="B27" i="16" l="1"/>
  <c r="B36" i="16"/>
  <c r="N27" i="20"/>
  <c r="N28" i="20"/>
  <c r="R28" i="16"/>
  <c r="B29" i="16"/>
  <c r="N28" i="16"/>
  <c r="R27" i="16"/>
  <c r="AG16" i="20"/>
  <c r="AH27" i="20"/>
  <c r="AH28" i="20"/>
  <c r="AG30" i="20"/>
  <c r="AH30" i="20"/>
  <c r="AI30" i="20"/>
  <c r="AJ30" i="20"/>
  <c r="AK30" i="20"/>
  <c r="AL30" i="20"/>
  <c r="AM30" i="20"/>
  <c r="AN30" i="20"/>
  <c r="AO30" i="20"/>
  <c r="AP30" i="20"/>
  <c r="AQ30" i="20"/>
  <c r="AR30" i="20"/>
  <c r="AH31" i="20"/>
  <c r="AI31" i="20"/>
  <c r="AJ31" i="20"/>
  <c r="AK31" i="20"/>
  <c r="AL31" i="20"/>
  <c r="AM31" i="20"/>
  <c r="AN31" i="20"/>
  <c r="AO31" i="20"/>
  <c r="AP31" i="20"/>
  <c r="AQ31" i="20"/>
  <c r="AR31" i="20"/>
  <c r="AG31" i="20"/>
  <c r="B32" i="20"/>
  <c r="R28" i="20"/>
  <c r="B29" i="20"/>
  <c r="AG31" i="16"/>
  <c r="AG30" i="16"/>
  <c r="AH30" i="16"/>
  <c r="AI30" i="16"/>
  <c r="AJ30" i="16"/>
  <c r="AK30" i="16"/>
  <c r="AL30" i="16"/>
  <c r="AM30" i="16"/>
  <c r="AN30" i="16"/>
  <c r="AO30" i="16"/>
  <c r="AP30" i="16"/>
  <c r="AQ30" i="16"/>
  <c r="AR30" i="16"/>
  <c r="AH31" i="16"/>
  <c r="AI31" i="16"/>
  <c r="AJ31" i="16"/>
  <c r="AK31" i="16"/>
  <c r="AL31" i="16"/>
  <c r="AM31" i="16"/>
  <c r="AN31" i="16"/>
  <c r="AO31" i="16"/>
  <c r="AP31" i="16"/>
  <c r="AQ31" i="16"/>
  <c r="AR31" i="16"/>
  <c r="B32" i="16"/>
  <c r="B35" i="16"/>
  <c r="C14" i="19"/>
  <c r="D14" i="19"/>
  <c r="E14" i="19"/>
  <c r="F14" i="19"/>
  <c r="G14" i="19"/>
  <c r="H14" i="19"/>
  <c r="I14" i="19"/>
  <c r="J14" i="19"/>
  <c r="K14" i="19"/>
  <c r="L14" i="19"/>
  <c r="M14" i="19"/>
  <c r="C15" i="19"/>
  <c r="D15" i="19"/>
  <c r="E15" i="19"/>
  <c r="F15" i="19"/>
  <c r="G15" i="19"/>
  <c r="H15" i="19"/>
  <c r="I15" i="19"/>
  <c r="J15" i="19"/>
  <c r="K15" i="19"/>
  <c r="L15" i="19"/>
  <c r="M15" i="19"/>
  <c r="B15" i="19"/>
  <c r="B14" i="19"/>
  <c r="C6" i="19"/>
  <c r="D6" i="19"/>
  <c r="E6" i="19"/>
  <c r="F6" i="19"/>
  <c r="G6" i="19"/>
  <c r="H6" i="19"/>
  <c r="I6" i="19"/>
  <c r="J6" i="19"/>
  <c r="K6" i="19"/>
  <c r="L6" i="19"/>
  <c r="M6" i="19"/>
  <c r="C7" i="19"/>
  <c r="D7" i="19"/>
  <c r="E7" i="19"/>
  <c r="F7" i="19"/>
  <c r="G7" i="19"/>
  <c r="H7" i="19"/>
  <c r="I7" i="19"/>
  <c r="J7" i="19"/>
  <c r="K7" i="19"/>
  <c r="L7" i="19"/>
  <c r="M7" i="19"/>
  <c r="C8" i="19"/>
  <c r="D8" i="19"/>
  <c r="E8" i="19"/>
  <c r="F8" i="19"/>
  <c r="G8" i="19"/>
  <c r="H8" i="19"/>
  <c r="I8" i="19"/>
  <c r="J8" i="19"/>
  <c r="K8" i="19"/>
  <c r="L8" i="19"/>
  <c r="M8" i="19"/>
  <c r="C9" i="19"/>
  <c r="D9" i="19"/>
  <c r="E9" i="19"/>
  <c r="F9" i="19"/>
  <c r="G9" i="19"/>
  <c r="H9" i="19"/>
  <c r="I9" i="19"/>
  <c r="J9" i="19"/>
  <c r="K9" i="19"/>
  <c r="L9" i="19"/>
  <c r="M9" i="19"/>
  <c r="B9" i="19"/>
  <c r="B8" i="19"/>
  <c r="B7" i="19"/>
  <c r="B6" i="19"/>
  <c r="O7" i="21"/>
  <c r="O8" i="21"/>
  <c r="O9" i="21"/>
  <c r="O10" i="21"/>
  <c r="O11" i="21"/>
  <c r="R11" i="21" s="1"/>
  <c r="O12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6" i="21"/>
  <c r="B7" i="21"/>
  <c r="C7" i="21"/>
  <c r="D7" i="21"/>
  <c r="E7" i="21"/>
  <c r="F7" i="21"/>
  <c r="G7" i="21"/>
  <c r="H7" i="21"/>
  <c r="I7" i="21"/>
  <c r="J7" i="21"/>
  <c r="K7" i="21"/>
  <c r="L7" i="21"/>
  <c r="M7" i="21"/>
  <c r="B8" i="21"/>
  <c r="C8" i="21"/>
  <c r="D8" i="21"/>
  <c r="E8" i="21"/>
  <c r="F8" i="21"/>
  <c r="G8" i="21"/>
  <c r="H8" i="21"/>
  <c r="I8" i="21"/>
  <c r="J8" i="21"/>
  <c r="K8" i="21"/>
  <c r="L8" i="21"/>
  <c r="M8" i="21"/>
  <c r="B9" i="21"/>
  <c r="C9" i="21"/>
  <c r="D9" i="21"/>
  <c r="E9" i="21"/>
  <c r="U9" i="21" s="1"/>
  <c r="F9" i="21"/>
  <c r="G9" i="21"/>
  <c r="H9" i="21"/>
  <c r="I9" i="21"/>
  <c r="J9" i="21"/>
  <c r="K9" i="21"/>
  <c r="L9" i="21"/>
  <c r="M9" i="21"/>
  <c r="B10" i="21"/>
  <c r="C10" i="21"/>
  <c r="D10" i="21"/>
  <c r="E10" i="21"/>
  <c r="F10" i="21"/>
  <c r="G10" i="21"/>
  <c r="H10" i="21"/>
  <c r="X10" i="21" s="1"/>
  <c r="I10" i="21"/>
  <c r="J10" i="21"/>
  <c r="K10" i="21"/>
  <c r="L10" i="21"/>
  <c r="M10" i="21"/>
  <c r="B11" i="21"/>
  <c r="C11" i="21"/>
  <c r="D11" i="21"/>
  <c r="E11" i="21"/>
  <c r="F11" i="21"/>
  <c r="G11" i="21"/>
  <c r="H11" i="21"/>
  <c r="I11" i="21"/>
  <c r="J11" i="21"/>
  <c r="K11" i="21"/>
  <c r="L11" i="21"/>
  <c r="M11" i="21"/>
  <c r="B12" i="21"/>
  <c r="C12" i="21"/>
  <c r="D12" i="21"/>
  <c r="E12" i="21"/>
  <c r="F12" i="21"/>
  <c r="G12" i="21"/>
  <c r="H12" i="21"/>
  <c r="I12" i="21"/>
  <c r="J12" i="21"/>
  <c r="K12" i="21"/>
  <c r="L12" i="21"/>
  <c r="M12" i="21"/>
  <c r="B13" i="21"/>
  <c r="C13" i="21"/>
  <c r="D13" i="21"/>
  <c r="E13" i="21"/>
  <c r="F13" i="21"/>
  <c r="G13" i="21"/>
  <c r="H13" i="21"/>
  <c r="I13" i="21"/>
  <c r="J13" i="21"/>
  <c r="K13" i="21"/>
  <c r="L13" i="21"/>
  <c r="M13" i="21"/>
  <c r="B14" i="21"/>
  <c r="C14" i="21"/>
  <c r="D14" i="21"/>
  <c r="E14" i="21"/>
  <c r="F14" i="21"/>
  <c r="G14" i="21"/>
  <c r="H14" i="21"/>
  <c r="I14" i="21"/>
  <c r="J14" i="21"/>
  <c r="K14" i="21"/>
  <c r="L14" i="21"/>
  <c r="M14" i="21"/>
  <c r="B15" i="21"/>
  <c r="C15" i="21"/>
  <c r="D15" i="21"/>
  <c r="E15" i="21"/>
  <c r="F15" i="21"/>
  <c r="G15" i="21"/>
  <c r="H15" i="21"/>
  <c r="I15" i="21"/>
  <c r="J15" i="21"/>
  <c r="K15" i="21"/>
  <c r="L15" i="21"/>
  <c r="M15" i="21"/>
  <c r="B16" i="21"/>
  <c r="C16" i="21"/>
  <c r="D16" i="21"/>
  <c r="E16" i="21"/>
  <c r="F16" i="21"/>
  <c r="G16" i="21"/>
  <c r="H16" i="21"/>
  <c r="I16" i="21"/>
  <c r="J16" i="21"/>
  <c r="K16" i="21"/>
  <c r="L16" i="21"/>
  <c r="M16" i="21"/>
  <c r="B17" i="21"/>
  <c r="C17" i="21"/>
  <c r="D17" i="21"/>
  <c r="E17" i="21"/>
  <c r="F17" i="21"/>
  <c r="G17" i="21"/>
  <c r="H17" i="21"/>
  <c r="I17" i="21"/>
  <c r="J17" i="21"/>
  <c r="K17" i="21"/>
  <c r="L17" i="21"/>
  <c r="M17" i="21"/>
  <c r="B18" i="21"/>
  <c r="C18" i="21"/>
  <c r="D18" i="21"/>
  <c r="E18" i="21"/>
  <c r="F18" i="21"/>
  <c r="G18" i="21"/>
  <c r="H18" i="21"/>
  <c r="X18" i="21" s="1"/>
  <c r="I18" i="21"/>
  <c r="J18" i="21"/>
  <c r="K18" i="21"/>
  <c r="L18" i="21"/>
  <c r="M18" i="21"/>
  <c r="B19" i="21"/>
  <c r="C19" i="21"/>
  <c r="D19" i="21"/>
  <c r="E19" i="21"/>
  <c r="F19" i="21"/>
  <c r="G19" i="21"/>
  <c r="H19" i="21"/>
  <c r="I19" i="21"/>
  <c r="J19" i="21"/>
  <c r="K19" i="21"/>
  <c r="L19" i="21"/>
  <c r="M19" i="21"/>
  <c r="B20" i="21"/>
  <c r="C20" i="21"/>
  <c r="D20" i="21"/>
  <c r="E20" i="21"/>
  <c r="F20" i="21"/>
  <c r="G20" i="21"/>
  <c r="H20" i="21"/>
  <c r="I20" i="21"/>
  <c r="J20" i="21"/>
  <c r="K20" i="21"/>
  <c r="L20" i="21"/>
  <c r="M20" i="21"/>
  <c r="B21" i="21"/>
  <c r="C21" i="21"/>
  <c r="D21" i="21"/>
  <c r="E21" i="21"/>
  <c r="F21" i="21"/>
  <c r="G21" i="21"/>
  <c r="H21" i="21"/>
  <c r="I21" i="21"/>
  <c r="J21" i="21"/>
  <c r="K21" i="21"/>
  <c r="L21" i="21"/>
  <c r="M21" i="21"/>
  <c r="B22" i="21"/>
  <c r="C22" i="21"/>
  <c r="D22" i="21"/>
  <c r="E22" i="21"/>
  <c r="F22" i="21"/>
  <c r="G22" i="21"/>
  <c r="H22" i="21"/>
  <c r="I22" i="21"/>
  <c r="J22" i="21"/>
  <c r="K22" i="21"/>
  <c r="L22" i="21"/>
  <c r="M22" i="21"/>
  <c r="B23" i="21"/>
  <c r="C23" i="21"/>
  <c r="D23" i="21"/>
  <c r="E23" i="21"/>
  <c r="F23" i="21"/>
  <c r="G23" i="21"/>
  <c r="H23" i="21"/>
  <c r="I23" i="21"/>
  <c r="J23" i="21"/>
  <c r="K23" i="21"/>
  <c r="L23" i="21"/>
  <c r="M23" i="21"/>
  <c r="B24" i="21"/>
  <c r="C24" i="21"/>
  <c r="D24" i="21"/>
  <c r="E24" i="21"/>
  <c r="F24" i="21"/>
  <c r="G24" i="21"/>
  <c r="H24" i="21"/>
  <c r="I24" i="21"/>
  <c r="J24" i="21"/>
  <c r="K24" i="21"/>
  <c r="L24" i="21"/>
  <c r="M24" i="21"/>
  <c r="B25" i="21"/>
  <c r="C25" i="21"/>
  <c r="D25" i="21"/>
  <c r="E25" i="21"/>
  <c r="F25" i="21"/>
  <c r="G25" i="21"/>
  <c r="H25" i="21"/>
  <c r="I25" i="21"/>
  <c r="J25" i="21"/>
  <c r="K25" i="21"/>
  <c r="L25" i="21"/>
  <c r="M25" i="21"/>
  <c r="B26" i="21"/>
  <c r="B32" i="21" s="1"/>
  <c r="C26" i="21"/>
  <c r="C12" i="19" s="1"/>
  <c r="D26" i="21"/>
  <c r="D12" i="19" s="1"/>
  <c r="E26" i="21"/>
  <c r="E32" i="21" s="1"/>
  <c r="F26" i="21"/>
  <c r="F12" i="19" s="1"/>
  <c r="G26" i="21"/>
  <c r="G12" i="19" s="1"/>
  <c r="H26" i="21"/>
  <c r="H32" i="21" s="1"/>
  <c r="I26" i="21"/>
  <c r="I32" i="21" s="1"/>
  <c r="J26" i="21"/>
  <c r="J12" i="19" s="1"/>
  <c r="K26" i="21"/>
  <c r="K12" i="19" s="1"/>
  <c r="L26" i="21"/>
  <c r="AB26" i="21" s="1"/>
  <c r="M26" i="21"/>
  <c r="M12" i="19" s="1"/>
  <c r="C6" i="21"/>
  <c r="D6" i="21"/>
  <c r="E6" i="21"/>
  <c r="F6" i="21"/>
  <c r="G6" i="21"/>
  <c r="H6" i="21"/>
  <c r="I6" i="21"/>
  <c r="J6" i="21"/>
  <c r="K6" i="21"/>
  <c r="L6" i="21"/>
  <c r="M6" i="21"/>
  <c r="B6" i="21"/>
  <c r="R6" i="21" s="1"/>
  <c r="J32" i="21"/>
  <c r="Z22" i="21"/>
  <c r="T22" i="21"/>
  <c r="R20" i="21"/>
  <c r="X14" i="21"/>
  <c r="AB11" i="21"/>
  <c r="B36" i="20"/>
  <c r="B35" i="20"/>
  <c r="K32" i="20"/>
  <c r="J32" i="20"/>
  <c r="I32" i="20"/>
  <c r="H32" i="20"/>
  <c r="G32" i="20"/>
  <c r="F32" i="20"/>
  <c r="E32" i="20"/>
  <c r="D32" i="20"/>
  <c r="C32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N26" i="20"/>
  <c r="AC25" i="20"/>
  <c r="AB25" i="20"/>
  <c r="AA25" i="20"/>
  <c r="Z25" i="20"/>
  <c r="Y25" i="20"/>
  <c r="X25" i="20"/>
  <c r="W25" i="20"/>
  <c r="V25" i="20"/>
  <c r="U25" i="20"/>
  <c r="T25" i="20"/>
  <c r="S25" i="20"/>
  <c r="R25" i="20"/>
  <c r="N25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N24" i="20"/>
  <c r="AC23" i="20"/>
  <c r="AB23" i="20"/>
  <c r="AA23" i="20"/>
  <c r="Z23" i="20"/>
  <c r="Y23" i="20"/>
  <c r="X23" i="20"/>
  <c r="W23" i="20"/>
  <c r="V23" i="20"/>
  <c r="U23" i="20"/>
  <c r="T23" i="20"/>
  <c r="S23" i="20"/>
  <c r="R23" i="20"/>
  <c r="N23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N22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N21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N20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N19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N18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N17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N16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N15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N14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N13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N12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N11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N10" i="20"/>
  <c r="AC9" i="20"/>
  <c r="AB9" i="20"/>
  <c r="AA9" i="20"/>
  <c r="Z9" i="20"/>
  <c r="Y9" i="20"/>
  <c r="X9" i="20"/>
  <c r="W9" i="20"/>
  <c r="V9" i="20"/>
  <c r="U9" i="20"/>
  <c r="T9" i="20"/>
  <c r="S9" i="20"/>
  <c r="R9" i="20"/>
  <c r="N9" i="20"/>
  <c r="AC8" i="20"/>
  <c r="AB8" i="20"/>
  <c r="AA8" i="20"/>
  <c r="Z8" i="20"/>
  <c r="Y8" i="20"/>
  <c r="X8" i="20"/>
  <c r="W8" i="20"/>
  <c r="V8" i="20"/>
  <c r="U8" i="20"/>
  <c r="T8" i="20"/>
  <c r="S8" i="20"/>
  <c r="R8" i="20"/>
  <c r="N8" i="20"/>
  <c r="AC7" i="20"/>
  <c r="AB7" i="20"/>
  <c r="AA7" i="20"/>
  <c r="Z7" i="20"/>
  <c r="Y7" i="20"/>
  <c r="X7" i="20"/>
  <c r="W7" i="20"/>
  <c r="V7" i="20"/>
  <c r="U7" i="20"/>
  <c r="T7" i="20"/>
  <c r="S7" i="20"/>
  <c r="R7" i="20"/>
  <c r="N7" i="20"/>
  <c r="AC6" i="20"/>
  <c r="AB6" i="20"/>
  <c r="AA6" i="20"/>
  <c r="Z6" i="20"/>
  <c r="Y6" i="20"/>
  <c r="X6" i="20"/>
  <c r="W6" i="20"/>
  <c r="V6" i="20"/>
  <c r="U6" i="20"/>
  <c r="T6" i="20"/>
  <c r="S6" i="20"/>
  <c r="R6" i="20"/>
  <c r="N6" i="20"/>
  <c r="R6" i="16"/>
  <c r="R26" i="16"/>
  <c r="R7" i="16"/>
  <c r="S7" i="16"/>
  <c r="T7" i="16"/>
  <c r="U7" i="16"/>
  <c r="V7" i="16"/>
  <c r="W7" i="16"/>
  <c r="X7" i="16"/>
  <c r="Y7" i="16"/>
  <c r="Z7" i="16"/>
  <c r="AA7" i="16"/>
  <c r="AB7" i="16"/>
  <c r="AC7" i="16"/>
  <c r="R8" i="16"/>
  <c r="S8" i="16"/>
  <c r="T8" i="16"/>
  <c r="U8" i="16"/>
  <c r="V8" i="16"/>
  <c r="W8" i="16"/>
  <c r="X8" i="16"/>
  <c r="Y8" i="16"/>
  <c r="Z8" i="16"/>
  <c r="AA8" i="16"/>
  <c r="AB8" i="16"/>
  <c r="AC8" i="16"/>
  <c r="R9" i="16"/>
  <c r="S9" i="16"/>
  <c r="T9" i="16"/>
  <c r="U9" i="16"/>
  <c r="V9" i="16"/>
  <c r="W9" i="16"/>
  <c r="X9" i="16"/>
  <c r="Y9" i="16"/>
  <c r="Z9" i="16"/>
  <c r="AA9" i="16"/>
  <c r="AB9" i="16"/>
  <c r="AC9" i="16"/>
  <c r="R10" i="16"/>
  <c r="S10" i="16"/>
  <c r="T10" i="16"/>
  <c r="U10" i="16"/>
  <c r="V10" i="16"/>
  <c r="W10" i="16"/>
  <c r="X10" i="16"/>
  <c r="Y10" i="16"/>
  <c r="Z10" i="16"/>
  <c r="AA10" i="16"/>
  <c r="AB10" i="16"/>
  <c r="AC10" i="16"/>
  <c r="R11" i="16"/>
  <c r="S11" i="16"/>
  <c r="T11" i="16"/>
  <c r="U11" i="16"/>
  <c r="V11" i="16"/>
  <c r="W11" i="16"/>
  <c r="X11" i="16"/>
  <c r="Y11" i="16"/>
  <c r="Z11" i="16"/>
  <c r="AA11" i="16"/>
  <c r="AB11" i="16"/>
  <c r="AC11" i="16"/>
  <c r="R12" i="16"/>
  <c r="S12" i="16"/>
  <c r="T12" i="16"/>
  <c r="U12" i="16"/>
  <c r="V12" i="16"/>
  <c r="W12" i="16"/>
  <c r="X12" i="16"/>
  <c r="Y12" i="16"/>
  <c r="Z12" i="16"/>
  <c r="AA12" i="16"/>
  <c r="AB12" i="16"/>
  <c r="AC12" i="16"/>
  <c r="R13" i="16"/>
  <c r="S13" i="16"/>
  <c r="T13" i="16"/>
  <c r="U13" i="16"/>
  <c r="V13" i="16"/>
  <c r="W13" i="16"/>
  <c r="X13" i="16"/>
  <c r="Y13" i="16"/>
  <c r="Z13" i="16"/>
  <c r="AA13" i="16"/>
  <c r="AB13" i="16"/>
  <c r="AC13" i="16"/>
  <c r="R14" i="16"/>
  <c r="S14" i="16"/>
  <c r="T14" i="16"/>
  <c r="U14" i="16"/>
  <c r="V14" i="16"/>
  <c r="W14" i="16"/>
  <c r="X14" i="16"/>
  <c r="Y14" i="16"/>
  <c r="Z14" i="16"/>
  <c r="AA14" i="16"/>
  <c r="AB14" i="16"/>
  <c r="AC14" i="16"/>
  <c r="R15" i="16"/>
  <c r="S15" i="16"/>
  <c r="T15" i="16"/>
  <c r="U15" i="16"/>
  <c r="V15" i="16"/>
  <c r="W15" i="16"/>
  <c r="X15" i="16"/>
  <c r="Y15" i="16"/>
  <c r="Z15" i="16"/>
  <c r="AA15" i="16"/>
  <c r="AB15" i="16"/>
  <c r="AC15" i="16"/>
  <c r="R16" i="16"/>
  <c r="S16" i="16"/>
  <c r="T16" i="16"/>
  <c r="U16" i="16"/>
  <c r="V16" i="16"/>
  <c r="W16" i="16"/>
  <c r="X16" i="16"/>
  <c r="Y16" i="16"/>
  <c r="Z16" i="16"/>
  <c r="AA16" i="16"/>
  <c r="AB16" i="16"/>
  <c r="AC16" i="16"/>
  <c r="R17" i="16"/>
  <c r="S17" i="16"/>
  <c r="T17" i="16"/>
  <c r="U17" i="16"/>
  <c r="V17" i="16"/>
  <c r="W17" i="16"/>
  <c r="X17" i="16"/>
  <c r="Y17" i="16"/>
  <c r="Z17" i="16"/>
  <c r="AA17" i="16"/>
  <c r="AB17" i="16"/>
  <c r="AC17" i="16"/>
  <c r="R18" i="16"/>
  <c r="S18" i="16"/>
  <c r="T18" i="16"/>
  <c r="U18" i="16"/>
  <c r="V18" i="16"/>
  <c r="W18" i="16"/>
  <c r="X18" i="16"/>
  <c r="Y18" i="16"/>
  <c r="Z18" i="16"/>
  <c r="AA18" i="16"/>
  <c r="AB18" i="16"/>
  <c r="AC18" i="16"/>
  <c r="R19" i="16"/>
  <c r="S19" i="16"/>
  <c r="T19" i="16"/>
  <c r="U19" i="16"/>
  <c r="V19" i="16"/>
  <c r="W19" i="16"/>
  <c r="X19" i="16"/>
  <c r="Y19" i="16"/>
  <c r="Z19" i="16"/>
  <c r="AA19" i="16"/>
  <c r="AB19" i="16"/>
  <c r="AC19" i="16"/>
  <c r="R20" i="16"/>
  <c r="S20" i="16"/>
  <c r="T20" i="16"/>
  <c r="U20" i="16"/>
  <c r="V20" i="16"/>
  <c r="W20" i="16"/>
  <c r="X20" i="16"/>
  <c r="Y20" i="16"/>
  <c r="Z20" i="16"/>
  <c r="AA20" i="16"/>
  <c r="AB20" i="16"/>
  <c r="AC20" i="16"/>
  <c r="R21" i="16"/>
  <c r="S21" i="16"/>
  <c r="T21" i="16"/>
  <c r="U21" i="16"/>
  <c r="V21" i="16"/>
  <c r="W21" i="16"/>
  <c r="X21" i="16"/>
  <c r="Y21" i="16"/>
  <c r="Z21" i="16"/>
  <c r="AA21" i="16"/>
  <c r="AB21" i="16"/>
  <c r="AC21" i="16"/>
  <c r="R22" i="16"/>
  <c r="S22" i="16"/>
  <c r="T22" i="16"/>
  <c r="U22" i="16"/>
  <c r="V22" i="16"/>
  <c r="W22" i="16"/>
  <c r="X22" i="16"/>
  <c r="Y22" i="16"/>
  <c r="Z22" i="16"/>
  <c r="AA22" i="16"/>
  <c r="AB22" i="16"/>
  <c r="AC22" i="16"/>
  <c r="R23" i="16"/>
  <c r="S23" i="16"/>
  <c r="T23" i="16"/>
  <c r="U23" i="16"/>
  <c r="V23" i="16"/>
  <c r="W23" i="16"/>
  <c r="X23" i="16"/>
  <c r="Y23" i="16"/>
  <c r="Z23" i="16"/>
  <c r="AA23" i="16"/>
  <c r="AB23" i="16"/>
  <c r="AC23" i="16"/>
  <c r="R24" i="16"/>
  <c r="S24" i="16"/>
  <c r="T24" i="16"/>
  <c r="U24" i="16"/>
  <c r="V24" i="16"/>
  <c r="W24" i="16"/>
  <c r="X24" i="16"/>
  <c r="Y24" i="16"/>
  <c r="Z24" i="16"/>
  <c r="AA24" i="16"/>
  <c r="AB24" i="16"/>
  <c r="AC24" i="16"/>
  <c r="R25" i="16"/>
  <c r="S25" i="16"/>
  <c r="T25" i="16"/>
  <c r="U25" i="16"/>
  <c r="V25" i="16"/>
  <c r="W25" i="16"/>
  <c r="X25" i="16"/>
  <c r="Y25" i="16"/>
  <c r="Z25" i="16"/>
  <c r="AA25" i="16"/>
  <c r="AB25" i="16"/>
  <c r="AC25" i="16"/>
  <c r="S26" i="16"/>
  <c r="T26" i="16"/>
  <c r="U26" i="16"/>
  <c r="V26" i="16"/>
  <c r="W26" i="16"/>
  <c r="X26" i="16"/>
  <c r="Y26" i="16"/>
  <c r="Z26" i="16"/>
  <c r="AA26" i="16"/>
  <c r="AB26" i="16"/>
  <c r="AC26" i="16"/>
  <c r="S6" i="16"/>
  <c r="T6" i="16"/>
  <c r="U6" i="16"/>
  <c r="V6" i="16"/>
  <c r="W6" i="16"/>
  <c r="X6" i="16"/>
  <c r="Y6" i="16"/>
  <c r="Z6" i="16"/>
  <c r="AA6" i="16"/>
  <c r="AB6" i="16"/>
  <c r="AC6" i="16"/>
  <c r="C32" i="16"/>
  <c r="D32" i="16"/>
  <c r="E32" i="16"/>
  <c r="F32" i="16"/>
  <c r="G32" i="16"/>
  <c r="H32" i="16"/>
  <c r="I32" i="16"/>
  <c r="J32" i="16"/>
  <c r="K32" i="16"/>
  <c r="B28" i="21" l="1"/>
  <c r="AG31" i="21" s="1"/>
  <c r="AA23" i="21"/>
  <c r="AA21" i="21"/>
  <c r="S18" i="21"/>
  <c r="W15" i="21"/>
  <c r="S14" i="21"/>
  <c r="S10" i="21"/>
  <c r="W8" i="21"/>
  <c r="Z25" i="21"/>
  <c r="V24" i="21"/>
  <c r="R19" i="21"/>
  <c r="J27" i="21"/>
  <c r="F27" i="21"/>
  <c r="Z13" i="21"/>
  <c r="N13" i="21"/>
  <c r="AA24" i="21"/>
  <c r="AC20" i="21"/>
  <c r="W16" i="21"/>
  <c r="U17" i="21"/>
  <c r="U13" i="21"/>
  <c r="AB6" i="21"/>
  <c r="AB19" i="21"/>
  <c r="AB7" i="21"/>
  <c r="AA26" i="21"/>
  <c r="H12" i="19"/>
  <c r="F28" i="21"/>
  <c r="AK31" i="21" s="1"/>
  <c r="J28" i="21"/>
  <c r="AO31" i="21" s="1"/>
  <c r="AB20" i="21"/>
  <c r="X20" i="21"/>
  <c r="T20" i="21"/>
  <c r="AB12" i="21"/>
  <c r="X12" i="21"/>
  <c r="AB8" i="21"/>
  <c r="X8" i="21"/>
  <c r="B12" i="19"/>
  <c r="B27" i="21"/>
  <c r="W6" i="21"/>
  <c r="R15" i="21"/>
  <c r="W7" i="21"/>
  <c r="S23" i="21"/>
  <c r="W20" i="21"/>
  <c r="N20" i="21"/>
  <c r="W19" i="21"/>
  <c r="N17" i="21"/>
  <c r="K27" i="21"/>
  <c r="G28" i="21"/>
  <c r="AL31" i="21" s="1"/>
  <c r="C27" i="21"/>
  <c r="W12" i="21"/>
  <c r="W11" i="21"/>
  <c r="N9" i="21"/>
  <c r="V21" i="21"/>
  <c r="Z17" i="21"/>
  <c r="Z9" i="21"/>
  <c r="L12" i="19"/>
  <c r="N18" i="21"/>
  <c r="M28" i="21"/>
  <c r="AR31" i="21" s="1"/>
  <c r="I28" i="21"/>
  <c r="AN31" i="21" s="1"/>
  <c r="E28" i="21"/>
  <c r="AJ31" i="21" s="1"/>
  <c r="R7" i="21"/>
  <c r="AB15" i="21"/>
  <c r="S26" i="21"/>
  <c r="G27" i="21"/>
  <c r="C28" i="21"/>
  <c r="AH31" i="21" s="1"/>
  <c r="K28" i="21"/>
  <c r="AP31" i="21" s="1"/>
  <c r="G32" i="21"/>
  <c r="N6" i="21"/>
  <c r="N26" i="21"/>
  <c r="N25" i="21"/>
  <c r="AB23" i="21"/>
  <c r="X23" i="21"/>
  <c r="N23" i="21"/>
  <c r="N22" i="21"/>
  <c r="N19" i="21"/>
  <c r="AB17" i="21"/>
  <c r="X17" i="21"/>
  <c r="T17" i="21"/>
  <c r="L28" i="21"/>
  <c r="AQ31" i="21" s="1"/>
  <c r="H28" i="21"/>
  <c r="AM31" i="21" s="1"/>
  <c r="B36" i="21"/>
  <c r="N15" i="21"/>
  <c r="AB13" i="21"/>
  <c r="X13" i="21"/>
  <c r="T13" i="21"/>
  <c r="N12" i="21"/>
  <c r="N11" i="21"/>
  <c r="AB9" i="21"/>
  <c r="X9" i="21"/>
  <c r="T9" i="21"/>
  <c r="N8" i="21"/>
  <c r="N7" i="21"/>
  <c r="I12" i="19"/>
  <c r="E12" i="19"/>
  <c r="T25" i="21"/>
  <c r="C32" i="21"/>
  <c r="K32" i="21"/>
  <c r="S24" i="21"/>
  <c r="U20" i="21"/>
  <c r="S16" i="21"/>
  <c r="AA12" i="21"/>
  <c r="S8" i="21"/>
  <c r="Z26" i="21"/>
  <c r="R26" i="21"/>
  <c r="X25" i="21"/>
  <c r="S25" i="21"/>
  <c r="Z23" i="21"/>
  <c r="R23" i="21"/>
  <c r="Z21" i="21"/>
  <c r="T21" i="21"/>
  <c r="X19" i="21"/>
  <c r="S19" i="21"/>
  <c r="AA17" i="21"/>
  <c r="V17" i="21"/>
  <c r="AA15" i="21"/>
  <c r="V15" i="21"/>
  <c r="Y13" i="21"/>
  <c r="S13" i="21"/>
  <c r="X11" i="21"/>
  <c r="S11" i="21"/>
  <c r="AA9" i="21"/>
  <c r="V9" i="21"/>
  <c r="AA7" i="21"/>
  <c r="V7" i="21"/>
  <c r="V26" i="21"/>
  <c r="AA25" i="21"/>
  <c r="V25" i="21"/>
  <c r="V23" i="21"/>
  <c r="AB21" i="21"/>
  <c r="W21" i="21"/>
  <c r="R21" i="21"/>
  <c r="AA19" i="21"/>
  <c r="V19" i="21"/>
  <c r="Y17" i="21"/>
  <c r="S17" i="21"/>
  <c r="X15" i="21"/>
  <c r="S15" i="21"/>
  <c r="AA13" i="21"/>
  <c r="V13" i="21"/>
  <c r="AA11" i="21"/>
  <c r="V11" i="21"/>
  <c r="Y9" i="21"/>
  <c r="S9" i="21"/>
  <c r="X7" i="21"/>
  <c r="S7" i="21"/>
  <c r="Y6" i="21"/>
  <c r="S6" i="21"/>
  <c r="X22" i="21"/>
  <c r="S22" i="21"/>
  <c r="AA22" i="21"/>
  <c r="V22" i="21"/>
  <c r="Z18" i="21"/>
  <c r="T18" i="21"/>
  <c r="AB18" i="21"/>
  <c r="W18" i="21"/>
  <c r="R18" i="21"/>
  <c r="AB14" i="21"/>
  <c r="W14" i="21"/>
  <c r="R14" i="21"/>
  <c r="Z14" i="21"/>
  <c r="T14" i="21"/>
  <c r="Z10" i="21"/>
  <c r="T10" i="21"/>
  <c r="AB10" i="21"/>
  <c r="W10" i="21"/>
  <c r="R10" i="21"/>
  <c r="X6" i="21"/>
  <c r="T7" i="21"/>
  <c r="R9" i="21"/>
  <c r="AC9" i="21"/>
  <c r="AA10" i="21"/>
  <c r="Z11" i="21"/>
  <c r="W13" i="21"/>
  <c r="V14" i="21"/>
  <c r="T15" i="21"/>
  <c r="R17" i="21"/>
  <c r="AC17" i="21"/>
  <c r="AA18" i="21"/>
  <c r="Z19" i="21"/>
  <c r="S21" i="21"/>
  <c r="R22" i="21"/>
  <c r="AB22" i="21"/>
  <c r="R25" i="21"/>
  <c r="AB25" i="21"/>
  <c r="Z24" i="21"/>
  <c r="T24" i="21"/>
  <c r="AB24" i="21"/>
  <c r="W24" i="21"/>
  <c r="R24" i="21"/>
  <c r="AA20" i="21"/>
  <c r="V20" i="21"/>
  <c r="Y20" i="21"/>
  <c r="S20" i="21"/>
  <c r="V16" i="21"/>
  <c r="Z16" i="21"/>
  <c r="R16" i="21"/>
  <c r="Z12" i="21"/>
  <c r="R12" i="21"/>
  <c r="V12" i="21"/>
  <c r="V8" i="21"/>
  <c r="Z8" i="21"/>
  <c r="R8" i="21"/>
  <c r="T6" i="21"/>
  <c r="AC6" i="21"/>
  <c r="Z7" i="21"/>
  <c r="AA8" i="21"/>
  <c r="W9" i="21"/>
  <c r="V10" i="21"/>
  <c r="T11" i="21"/>
  <c r="S12" i="21"/>
  <c r="R13" i="21"/>
  <c r="AC13" i="21"/>
  <c r="AA14" i="21"/>
  <c r="Z15" i="21"/>
  <c r="AA16" i="21"/>
  <c r="W17" i="21"/>
  <c r="V18" i="21"/>
  <c r="T19" i="21"/>
  <c r="Z20" i="21"/>
  <c r="X21" i="21"/>
  <c r="W22" i="21"/>
  <c r="W23" i="21"/>
  <c r="X24" i="21"/>
  <c r="W25" i="21"/>
  <c r="W26" i="21"/>
  <c r="Z6" i="21"/>
  <c r="V6" i="21"/>
  <c r="AC26" i="21"/>
  <c r="AC25" i="21"/>
  <c r="Y25" i="21"/>
  <c r="U25" i="21"/>
  <c r="AC24" i="21"/>
  <c r="Y24" i="21"/>
  <c r="U24" i="21"/>
  <c r="AC23" i="21"/>
  <c r="Y23" i="21"/>
  <c r="U23" i="21"/>
  <c r="AC22" i="21"/>
  <c r="Y22" i="21"/>
  <c r="U22" i="21"/>
  <c r="AC21" i="21"/>
  <c r="Y21" i="21"/>
  <c r="U21" i="21"/>
  <c r="AC19" i="21"/>
  <c r="Y19" i="21"/>
  <c r="U19" i="21"/>
  <c r="AC18" i="21"/>
  <c r="Y18" i="21"/>
  <c r="AC15" i="21"/>
  <c r="Y15" i="21"/>
  <c r="U15" i="21"/>
  <c r="AC14" i="21"/>
  <c r="Y14" i="21"/>
  <c r="U14" i="21"/>
  <c r="AC12" i="21"/>
  <c r="Y12" i="21"/>
  <c r="U12" i="21"/>
  <c r="AC11" i="21"/>
  <c r="Y11" i="21"/>
  <c r="U11" i="21"/>
  <c r="AC10" i="21"/>
  <c r="Y10" i="21"/>
  <c r="U10" i="21"/>
  <c r="AC8" i="21"/>
  <c r="Y8" i="21"/>
  <c r="U8" i="21"/>
  <c r="AC7" i="21"/>
  <c r="Y7" i="21"/>
  <c r="U7" i="21"/>
  <c r="AA6" i="21"/>
  <c r="U6" i="21"/>
  <c r="N14" i="21"/>
  <c r="U18" i="21"/>
  <c r="N21" i="21"/>
  <c r="N24" i="21"/>
  <c r="T8" i="21"/>
  <c r="T12" i="21"/>
  <c r="T16" i="21"/>
  <c r="X16" i="21"/>
  <c r="AB16" i="21"/>
  <c r="T23" i="21"/>
  <c r="T26" i="21"/>
  <c r="X26" i="21"/>
  <c r="D27" i="21"/>
  <c r="H27" i="21"/>
  <c r="L27" i="21"/>
  <c r="D28" i="21"/>
  <c r="AI31" i="21" s="1"/>
  <c r="D32" i="21"/>
  <c r="B35" i="21"/>
  <c r="N10" i="21"/>
  <c r="N16" i="21"/>
  <c r="U16" i="21"/>
  <c r="Y16" i="21"/>
  <c r="AC16" i="21"/>
  <c r="U26" i="21"/>
  <c r="Y26" i="21"/>
  <c r="E27" i="21"/>
  <c r="I27" i="21"/>
  <c r="M27" i="21"/>
  <c r="AM30" i="21"/>
  <c r="AG30" i="21"/>
  <c r="AH30" i="21"/>
  <c r="S28" i="20"/>
  <c r="C29" i="20" s="1"/>
  <c r="W28" i="20"/>
  <c r="G29" i="20" s="1"/>
  <c r="AA28" i="20"/>
  <c r="K29" i="20" s="1"/>
  <c r="AH19" i="20"/>
  <c r="AL20" i="20"/>
  <c r="AH24" i="20"/>
  <c r="T28" i="20"/>
  <c r="AI21" i="20" s="1"/>
  <c r="T27" i="20"/>
  <c r="X28" i="20"/>
  <c r="AM21" i="20" s="1"/>
  <c r="X27" i="20"/>
  <c r="AB28" i="20"/>
  <c r="AQ19" i="20" s="1"/>
  <c r="AB27" i="20"/>
  <c r="AH26" i="20"/>
  <c r="AH17" i="20"/>
  <c r="AI19" i="20"/>
  <c r="AH21" i="20"/>
  <c r="AP21" i="20"/>
  <c r="AH22" i="20"/>
  <c r="AM23" i="20"/>
  <c r="AI26" i="20"/>
  <c r="R27" i="20"/>
  <c r="V28" i="20"/>
  <c r="AK21" i="20" s="1"/>
  <c r="V27" i="20"/>
  <c r="Z28" i="20"/>
  <c r="J29" i="20" s="1"/>
  <c r="Z27" i="20"/>
  <c r="AN25" i="20"/>
  <c r="AH16" i="20"/>
  <c r="AL16" i="20"/>
  <c r="U27" i="20"/>
  <c r="Y27" i="20"/>
  <c r="AC27" i="20"/>
  <c r="U28" i="20"/>
  <c r="AJ21" i="20" s="1"/>
  <c r="Y28" i="20"/>
  <c r="I29" i="20" s="1"/>
  <c r="AC28" i="20"/>
  <c r="AR18" i="20" s="1"/>
  <c r="S27" i="20"/>
  <c r="W27" i="20"/>
  <c r="AA27" i="20"/>
  <c r="N6" i="16"/>
  <c r="AQ30" i="21" l="1"/>
  <c r="AK30" i="21"/>
  <c r="Z28" i="21"/>
  <c r="J29" i="21" s="1"/>
  <c r="J13" i="19" s="1"/>
  <c r="AO30" i="21"/>
  <c r="AL30" i="21"/>
  <c r="W27" i="21"/>
  <c r="AI30" i="21"/>
  <c r="AC27" i="21"/>
  <c r="Y27" i="21"/>
  <c r="AN30" i="21"/>
  <c r="X28" i="21"/>
  <c r="AM25" i="21" s="1"/>
  <c r="W28" i="21"/>
  <c r="G29" i="21" s="1"/>
  <c r="G13" i="19" s="1"/>
  <c r="AP30" i="21"/>
  <c r="AB27" i="21"/>
  <c r="R27" i="21"/>
  <c r="R28" i="21"/>
  <c r="B29" i="21" s="1"/>
  <c r="B13" i="19" s="1"/>
  <c r="AB28" i="21"/>
  <c r="AQ25" i="21" s="1"/>
  <c r="V27" i="21"/>
  <c r="S28" i="21"/>
  <c r="AH21" i="21" s="1"/>
  <c r="AJ30" i="21"/>
  <c r="Z27" i="21"/>
  <c r="AR30" i="21"/>
  <c r="AH22" i="21"/>
  <c r="AH18" i="21"/>
  <c r="Y28" i="21"/>
  <c r="I29" i="21" s="1"/>
  <c r="I13" i="19" s="1"/>
  <c r="V28" i="21"/>
  <c r="AK23" i="21" s="1"/>
  <c r="AA27" i="21"/>
  <c r="AC28" i="21"/>
  <c r="AR17" i="21" s="1"/>
  <c r="AA28" i="21"/>
  <c r="AP19" i="21" s="1"/>
  <c r="X27" i="21"/>
  <c r="S27" i="21"/>
  <c r="AO19" i="21"/>
  <c r="U28" i="21"/>
  <c r="AJ22" i="21" s="1"/>
  <c r="U27" i="21"/>
  <c r="T27" i="21"/>
  <c r="T28" i="21"/>
  <c r="AI23" i="21" s="1"/>
  <c r="C29" i="21"/>
  <c r="C13" i="19" s="1"/>
  <c r="AO25" i="21"/>
  <c r="AO17" i="21"/>
  <c r="AO24" i="21"/>
  <c r="AO23" i="21"/>
  <c r="AO26" i="21"/>
  <c r="AJ24" i="21"/>
  <c r="AM21" i="21"/>
  <c r="AM17" i="21"/>
  <c r="AO22" i="21"/>
  <c r="AO16" i="21"/>
  <c r="AQ18" i="21"/>
  <c r="AJ18" i="21"/>
  <c r="AM22" i="21"/>
  <c r="AO18" i="21"/>
  <c r="AP25" i="20"/>
  <c r="AP22" i="20"/>
  <c r="AP18" i="20"/>
  <c r="AP26" i="20"/>
  <c r="AP23" i="20"/>
  <c r="AI25" i="20"/>
  <c r="AL22" i="20"/>
  <c r="AG21" i="20"/>
  <c r="AL18" i="20"/>
  <c r="AL26" i="20"/>
  <c r="AP24" i="20"/>
  <c r="AL21" i="20"/>
  <c r="AL17" i="20"/>
  <c r="AP16" i="20"/>
  <c r="AP27" i="20" s="1"/>
  <c r="AL23" i="20"/>
  <c r="AL19" i="20"/>
  <c r="AL28" i="20" s="1"/>
  <c r="AP17" i="20"/>
  <c r="AL24" i="20"/>
  <c r="AP20" i="20"/>
  <c r="AK18" i="20"/>
  <c r="AL25" i="20"/>
  <c r="AO16" i="20"/>
  <c r="AQ26" i="20"/>
  <c r="AQ25" i="20"/>
  <c r="AO17" i="20"/>
  <c r="AQ17" i="20"/>
  <c r="AG26" i="20"/>
  <c r="AH23" i="20"/>
  <c r="AH20" i="20"/>
  <c r="AM24" i="20"/>
  <c r="AM26" i="20"/>
  <c r="AM25" i="20"/>
  <c r="AQ23" i="20"/>
  <c r="AH18" i="20"/>
  <c r="AG17" i="20"/>
  <c r="AI17" i="20"/>
  <c r="AH25" i="20"/>
  <c r="AO23" i="20"/>
  <c r="AP19" i="20"/>
  <c r="AG24" i="20"/>
  <c r="AO22" i="20"/>
  <c r="AN16" i="20"/>
  <c r="AO25" i="20"/>
  <c r="AG23" i="20"/>
  <c r="AN21" i="20"/>
  <c r="AN19" i="20"/>
  <c r="AO24" i="20"/>
  <c r="AN24" i="20"/>
  <c r="AI23" i="20"/>
  <c r="AJ20" i="20"/>
  <c r="AO19" i="20"/>
  <c r="AO26" i="20"/>
  <c r="AG25" i="20"/>
  <c r="AN22" i="20"/>
  <c r="AG19" i="20"/>
  <c r="AO20" i="20"/>
  <c r="AR17" i="20"/>
  <c r="AN26" i="20"/>
  <c r="AJ25" i="20"/>
  <c r="F29" i="20"/>
  <c r="AK20" i="20"/>
  <c r="AK16" i="20"/>
  <c r="AJ24" i="20"/>
  <c r="AR16" i="20"/>
  <c r="H29" i="20"/>
  <c r="AM20" i="20"/>
  <c r="AM16" i="20"/>
  <c r="AM22" i="20"/>
  <c r="AM18" i="20"/>
  <c r="AK26" i="20"/>
  <c r="AK25" i="20"/>
  <c r="AK23" i="20"/>
  <c r="AJ22" i="20"/>
  <c r="AM17" i="20"/>
  <c r="AN17" i="20"/>
  <c r="AN23" i="20"/>
  <c r="AO18" i="20"/>
  <c r="M29" i="20"/>
  <c r="M32" i="20" s="1"/>
  <c r="AR23" i="20"/>
  <c r="AR19" i="20"/>
  <c r="AR26" i="20"/>
  <c r="E29" i="20"/>
  <c r="AJ23" i="20"/>
  <c r="AJ19" i="20"/>
  <c r="AP28" i="20"/>
  <c r="AJ26" i="20"/>
  <c r="AR20" i="20"/>
  <c r="AN27" i="20"/>
  <c r="AN18" i="20"/>
  <c r="AJ17" i="20"/>
  <c r="AL27" i="20"/>
  <c r="AR25" i="20"/>
  <c r="AK24" i="20"/>
  <c r="AR24" i="20"/>
  <c r="AO21" i="20"/>
  <c r="AO27" i="20" s="1"/>
  <c r="AN20" i="20"/>
  <c r="AM19" i="20"/>
  <c r="AK17" i="20"/>
  <c r="AJ16" i="20"/>
  <c r="L29" i="20"/>
  <c r="L32" i="20" s="1"/>
  <c r="AQ24" i="20"/>
  <c r="AQ22" i="20"/>
  <c r="AQ18" i="20"/>
  <c r="AQ20" i="20"/>
  <c r="AQ16" i="20"/>
  <c r="D29" i="20"/>
  <c r="AI22" i="20"/>
  <c r="AI18" i="20"/>
  <c r="AI16" i="20"/>
  <c r="AI24" i="20"/>
  <c r="AI20" i="20"/>
  <c r="AR22" i="20"/>
  <c r="AQ21" i="20"/>
  <c r="AK19" i="20"/>
  <c r="AJ18" i="20"/>
  <c r="AR21" i="20"/>
  <c r="AG20" i="20"/>
  <c r="AK22" i="20"/>
  <c r="AG22" i="20"/>
  <c r="AG28" i="20" s="1"/>
  <c r="AG18" i="20"/>
  <c r="AG16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M27" i="16"/>
  <c r="L27" i="16"/>
  <c r="K27" i="16"/>
  <c r="J27" i="16"/>
  <c r="I27" i="16"/>
  <c r="H27" i="16"/>
  <c r="G27" i="16"/>
  <c r="F27" i="16"/>
  <c r="E27" i="16"/>
  <c r="D27" i="16"/>
  <c r="C27" i="16"/>
  <c r="N25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AL25" i="21" l="1"/>
  <c r="AL24" i="21"/>
  <c r="AH16" i="21"/>
  <c r="AO20" i="21"/>
  <c r="AO21" i="21"/>
  <c r="AO28" i="21" s="1"/>
  <c r="AJ17" i="21"/>
  <c r="AN23" i="21"/>
  <c r="AN20" i="21"/>
  <c r="AJ25" i="21"/>
  <c r="M29" i="21"/>
  <c r="AL21" i="21"/>
  <c r="AM24" i="21"/>
  <c r="AL16" i="21"/>
  <c r="AH17" i="21"/>
  <c r="AN25" i="21"/>
  <c r="AL18" i="21"/>
  <c r="AN24" i="21"/>
  <c r="AM18" i="21"/>
  <c r="AN21" i="21"/>
  <c r="AH19" i="21"/>
  <c r="AN18" i="21"/>
  <c r="AL26" i="21"/>
  <c r="AH20" i="21"/>
  <c r="AQ24" i="21"/>
  <c r="AJ21" i="21"/>
  <c r="AL19" i="21"/>
  <c r="AL17" i="21"/>
  <c r="AL22" i="21"/>
  <c r="AL20" i="21"/>
  <c r="AL28" i="21" s="1"/>
  <c r="AQ21" i="21"/>
  <c r="AQ17" i="21"/>
  <c r="AR20" i="21"/>
  <c r="AJ23" i="21"/>
  <c r="AG19" i="21"/>
  <c r="AR23" i="21"/>
  <c r="AL23" i="21"/>
  <c r="AH26" i="21"/>
  <c r="AQ19" i="21"/>
  <c r="AR25" i="21"/>
  <c r="AQ22" i="21"/>
  <c r="AM26" i="21"/>
  <c r="AQ20" i="21"/>
  <c r="L29" i="21"/>
  <c r="L13" i="19" s="1"/>
  <c r="AQ26" i="21"/>
  <c r="AI21" i="21"/>
  <c r="AQ23" i="21"/>
  <c r="AR18" i="21"/>
  <c r="AQ16" i="21"/>
  <c r="AM23" i="21"/>
  <c r="H29" i="21"/>
  <c r="H13" i="19" s="1"/>
  <c r="AR24" i="21"/>
  <c r="AR21" i="21"/>
  <c r="AR22" i="21"/>
  <c r="AR27" i="21" s="1"/>
  <c r="AM16" i="21"/>
  <c r="AR16" i="21"/>
  <c r="AH23" i="21"/>
  <c r="AM20" i="21"/>
  <c r="AM28" i="21" s="1"/>
  <c r="AK19" i="21"/>
  <c r="AM19" i="21"/>
  <c r="AH24" i="21"/>
  <c r="AH25" i="21"/>
  <c r="AH28" i="21" s="1"/>
  <c r="AP16" i="21"/>
  <c r="AG21" i="21"/>
  <c r="M32" i="21"/>
  <c r="M13" i="19"/>
  <c r="AG18" i="21"/>
  <c r="AG24" i="21"/>
  <c r="AI25" i="21"/>
  <c r="AG20" i="21"/>
  <c r="AG26" i="21"/>
  <c r="AR26" i="21"/>
  <c r="AI22" i="21"/>
  <c r="L32" i="21"/>
  <c r="AG23" i="21"/>
  <c r="AG16" i="21"/>
  <c r="AG22" i="21"/>
  <c r="AJ20" i="21"/>
  <c r="E29" i="21"/>
  <c r="E13" i="19" s="1"/>
  <c r="AR19" i="21"/>
  <c r="AG17" i="21"/>
  <c r="AG25" i="21"/>
  <c r="AN16" i="21"/>
  <c r="K29" i="21"/>
  <c r="K13" i="19" s="1"/>
  <c r="AP17" i="21"/>
  <c r="AP25" i="21"/>
  <c r="AP20" i="21"/>
  <c r="AP22" i="21"/>
  <c r="AP23" i="21"/>
  <c r="AP21" i="21"/>
  <c r="AP24" i="21"/>
  <c r="AP18" i="21"/>
  <c r="AN17" i="21"/>
  <c r="AN19" i="21"/>
  <c r="AJ26" i="21"/>
  <c r="AJ16" i="21"/>
  <c r="AJ19" i="21"/>
  <c r="AP26" i="21"/>
  <c r="F29" i="21"/>
  <c r="AK20" i="21"/>
  <c r="AK18" i="21"/>
  <c r="AK24" i="21"/>
  <c r="AK22" i="21"/>
  <c r="AK25" i="21"/>
  <c r="AK26" i="21"/>
  <c r="AK21" i="21"/>
  <c r="AK17" i="21"/>
  <c r="AK16" i="21"/>
  <c r="AN26" i="21"/>
  <c r="AN22" i="21"/>
  <c r="D29" i="21"/>
  <c r="D13" i="19" s="1"/>
  <c r="AI17" i="21"/>
  <c r="AI18" i="21"/>
  <c r="AI26" i="21"/>
  <c r="AI19" i="21"/>
  <c r="AI24" i="21"/>
  <c r="AI20" i="21"/>
  <c r="AI16" i="21"/>
  <c r="AN28" i="20"/>
  <c r="AG27" i="20"/>
  <c r="AO28" i="20"/>
  <c r="AI28" i="20"/>
  <c r="AI27" i="20"/>
  <c r="AQ28" i="20"/>
  <c r="AQ27" i="20"/>
  <c r="AR28" i="20"/>
  <c r="AR27" i="20"/>
  <c r="AJ28" i="20"/>
  <c r="AJ27" i="20"/>
  <c r="AK28" i="20"/>
  <c r="AK27" i="20"/>
  <c r="AM28" i="20"/>
  <c r="AM27" i="20"/>
  <c r="AA28" i="16"/>
  <c r="K29" i="16" s="1"/>
  <c r="T28" i="16"/>
  <c r="D29" i="16" s="1"/>
  <c r="T27" i="16"/>
  <c r="X28" i="16"/>
  <c r="H29" i="16" s="1"/>
  <c r="X27" i="16"/>
  <c r="AB28" i="16"/>
  <c r="L29" i="16" s="1"/>
  <c r="L32" i="16" s="1"/>
  <c r="AB27" i="16"/>
  <c r="S28" i="16"/>
  <c r="C29" i="16" s="1"/>
  <c r="W27" i="16"/>
  <c r="Y28" i="16"/>
  <c r="I29" i="16" s="1"/>
  <c r="Y27" i="16"/>
  <c r="V28" i="16"/>
  <c r="F29" i="16" s="1"/>
  <c r="V27" i="16"/>
  <c r="Z28" i="16"/>
  <c r="J29" i="16" s="1"/>
  <c r="Z27" i="16"/>
  <c r="U27" i="16"/>
  <c r="AC27" i="16"/>
  <c r="U28" i="16"/>
  <c r="E29" i="16" s="1"/>
  <c r="S27" i="16"/>
  <c r="W28" i="16"/>
  <c r="G29" i="16" s="1"/>
  <c r="AA27" i="16"/>
  <c r="AC28" i="16"/>
  <c r="M32" i="16" s="1"/>
  <c r="AQ28" i="21" l="1"/>
  <c r="AO27" i="21"/>
  <c r="AL27" i="21"/>
  <c r="AK28" i="21"/>
  <c r="AR28" i="21"/>
  <c r="AN27" i="21"/>
  <c r="AJ27" i="21"/>
  <c r="AG28" i="21"/>
  <c r="AH27" i="21"/>
  <c r="AQ27" i="21"/>
  <c r="AG27" i="21"/>
  <c r="AM27" i="21"/>
  <c r="AJ28" i="21"/>
  <c r="AN28" i="21"/>
  <c r="F13" i="19"/>
  <c r="F32" i="21"/>
  <c r="AI27" i="21"/>
  <c r="AK27" i="21"/>
  <c r="AP27" i="21"/>
  <c r="AP28" i="21"/>
  <c r="AI28" i="21"/>
  <c r="AM25" i="16"/>
  <c r="AO23" i="16"/>
  <c r="AO21" i="16"/>
  <c r="AI25" i="16"/>
  <c r="AR26" i="16"/>
  <c r="AN26" i="16"/>
  <c r="AQ23" i="16"/>
  <c r="AI20" i="16"/>
  <c r="AO25" i="16"/>
  <c r="AI22" i="16"/>
  <c r="AI16" i="16"/>
  <c r="AM24" i="16"/>
  <c r="AO17" i="16"/>
  <c r="AI18" i="16"/>
  <c r="AO19" i="16"/>
  <c r="AI26" i="16"/>
  <c r="AM19" i="16"/>
  <c r="AM23" i="16"/>
  <c r="AO26" i="16"/>
  <c r="AM17" i="16"/>
  <c r="AM21" i="16"/>
  <c r="AL16" i="16"/>
  <c r="AL17" i="16"/>
  <c r="AL20" i="16"/>
  <c r="AL24" i="16"/>
  <c r="AL19" i="16"/>
  <c r="AL23" i="16"/>
  <c r="AL18" i="16"/>
  <c r="AL22" i="16"/>
  <c r="AL21" i="16"/>
  <c r="AL25" i="16"/>
  <c r="AL26" i="16"/>
  <c r="AH16" i="16"/>
  <c r="AH17" i="16"/>
  <c r="AH19" i="16"/>
  <c r="AH23" i="16"/>
  <c r="AH18" i="16"/>
  <c r="AH22" i="16"/>
  <c r="AH21" i="16"/>
  <c r="AH25" i="16"/>
  <c r="AH20" i="16"/>
  <c r="AH24" i="16"/>
  <c r="AP16" i="16"/>
  <c r="AP17" i="16"/>
  <c r="AP21" i="16"/>
  <c r="AP25" i="16"/>
  <c r="AP20" i="16"/>
  <c r="AP24" i="16"/>
  <c r="AP19" i="16"/>
  <c r="AP23" i="16"/>
  <c r="AP18" i="16"/>
  <c r="AP22" i="16"/>
  <c r="AK16" i="16"/>
  <c r="AG19" i="16"/>
  <c r="AK20" i="16"/>
  <c r="AG23" i="16"/>
  <c r="AK24" i="16"/>
  <c r="AQ26" i="16"/>
  <c r="AQ16" i="16"/>
  <c r="AQ20" i="16"/>
  <c r="AK26" i="16"/>
  <c r="AO16" i="16"/>
  <c r="AG18" i="16"/>
  <c r="AK19" i="16"/>
  <c r="AO20" i="16"/>
  <c r="AG22" i="16"/>
  <c r="AK23" i="16"/>
  <c r="AO24" i="16"/>
  <c r="AI24" i="16"/>
  <c r="AG26" i="16"/>
  <c r="AI17" i="16"/>
  <c r="AM18" i="16"/>
  <c r="AQ19" i="16"/>
  <c r="AI21" i="16"/>
  <c r="AM22" i="16"/>
  <c r="AN16" i="16"/>
  <c r="AN17" i="16"/>
  <c r="AN18" i="16"/>
  <c r="AN19" i="16"/>
  <c r="AN20" i="16"/>
  <c r="AN21" i="16"/>
  <c r="AN22" i="16"/>
  <c r="AN23" i="16"/>
  <c r="AN24" i="16"/>
  <c r="AN25" i="16"/>
  <c r="AG17" i="16"/>
  <c r="AK18" i="16"/>
  <c r="AG21" i="16"/>
  <c r="AK22" i="16"/>
  <c r="AG25" i="16"/>
  <c r="AQ18" i="16"/>
  <c r="AQ22" i="16"/>
  <c r="AQ25" i="16"/>
  <c r="AH26" i="16"/>
  <c r="AR16" i="16"/>
  <c r="AR17" i="16"/>
  <c r="AR18" i="16"/>
  <c r="AR19" i="16"/>
  <c r="AR20" i="16"/>
  <c r="AR21" i="16"/>
  <c r="AR22" i="16"/>
  <c r="AR23" i="16"/>
  <c r="AR24" i="16"/>
  <c r="AR25" i="16"/>
  <c r="AJ16" i="16"/>
  <c r="AJ17" i="16"/>
  <c r="AJ18" i="16"/>
  <c r="AJ19" i="16"/>
  <c r="AJ20" i="16"/>
  <c r="AJ21" i="16"/>
  <c r="AJ22" i="16"/>
  <c r="AJ23" i="16"/>
  <c r="AJ24" i="16"/>
  <c r="AJ25" i="16"/>
  <c r="AK17" i="16"/>
  <c r="AO18" i="16"/>
  <c r="AG20" i="16"/>
  <c r="AK21" i="16"/>
  <c r="AO22" i="16"/>
  <c r="AG24" i="16"/>
  <c r="AK25" i="16"/>
  <c r="AM26" i="16"/>
  <c r="AM16" i="16"/>
  <c r="AQ17" i="16"/>
  <c r="AI19" i="16"/>
  <c r="AM20" i="16"/>
  <c r="AQ21" i="16"/>
  <c r="AI23" i="16"/>
  <c r="AQ24" i="16"/>
  <c r="AJ26" i="16"/>
  <c r="AP26" i="16"/>
  <c r="AI27" i="16" l="1"/>
  <c r="AI28" i="16"/>
  <c r="AQ27" i="16"/>
  <c r="AQ28" i="16"/>
  <c r="AJ27" i="16"/>
  <c r="AJ28" i="16"/>
  <c r="AR27" i="16"/>
  <c r="AR28" i="16"/>
  <c r="AO27" i="16"/>
  <c r="AO28" i="16"/>
  <c r="AM27" i="16"/>
  <c r="AM28" i="16"/>
  <c r="AK27" i="16"/>
  <c r="AK28" i="16"/>
  <c r="AP28" i="16"/>
  <c r="AP27" i="16"/>
  <c r="AH28" i="16"/>
  <c r="AH27" i="16"/>
  <c r="AG27" i="16"/>
  <c r="AG28" i="16"/>
  <c r="AN28" i="16"/>
  <c r="AN27" i="16"/>
  <c r="AL27" i="16"/>
  <c r="AL28" i="16"/>
</calcChain>
</file>

<file path=xl/sharedStrings.xml><?xml version="1.0" encoding="utf-8"?>
<sst xmlns="http://schemas.openxmlformats.org/spreadsheetml/2006/main" count="205" uniqueCount="33">
  <si>
    <t>Gestorbene nach Monat</t>
  </si>
  <si>
    <t xml:space="preserve"> Monat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</si>
  <si>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</si>
  <si>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</si>
  <si>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</si>
  <si>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</si>
  <si>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</si>
  <si>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</si>
  <si>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</si>
  <si>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</si>
  <si>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</si>
  <si>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</si>
  <si>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</si>
  <si>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</si>
  <si>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2020p</t>
  </si>
  <si>
    <t>Total</t>
  </si>
  <si>
    <t>Median</t>
  </si>
  <si>
    <t>Bevölkerung
31.12. Vorjahr</t>
  </si>
  <si>
    <t>Durchschnitt</t>
  </si>
  <si>
    <t>65 und älter</t>
  </si>
  <si>
    <t>Bis 64 Jahre</t>
  </si>
  <si>
    <t>Median 2010-19</t>
  </si>
  <si>
    <t>Durchschnitt 2010-19</t>
  </si>
  <si>
    <t>Übersterblichkeit</t>
  </si>
  <si>
    <t>Jan - Dez</t>
  </si>
  <si>
    <t>Erwartungsbereich (99%)</t>
  </si>
  <si>
    <t>Berechnung bevölkerungskorrigierter Median</t>
  </si>
  <si>
    <t>Median 2010-19 (korrigiert)</t>
  </si>
  <si>
    <t>Prozentuale Abweichuntg (p-Score)</t>
  </si>
  <si>
    <t>Ständige Wohnbevölkerung, Datenstand: 12.01.2020</t>
  </si>
  <si>
    <t>Ständige Wohnbevölkerung bis 64 Jahre, Datenstand: 12.01.2020</t>
  </si>
  <si>
    <t>Durchschnitt 2010-19 (korrigiert)</t>
  </si>
  <si>
    <t>Gestorbene nach Monat und Altersklasse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</si>
</sst>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0\ \ \ "/>
    <numFmt numFmtId="165" formatCode="_ [$€-2]\ * #,##0.00_ ;_ [$€-2]\ * \-#,##0.00_ ;_ [$€-2]\ * &quot;-&quot;??_ "/>
    <numFmt numFmtId="166" formatCode="_(* #,##0.00_);_(* \(#,##0.00\);_(* &quot;-&quot;??_);_(@_)"/>
    <numFmt numFmtId="167" formatCode="General_)"/>
    <numFmt numFmtId="168" formatCode="_ &quot;SFr.&quot;\ * #,##0.00_ ;_ &quot;SFr.&quot;\ * \-#,##0.00_ ;_ &quot;SFr.&quot;\ * &quot;-&quot;??_ ;_ @_ "/>
    <numFmt numFmtId="169" formatCode="0.0"/>
    <numFmt numFmtId="170" formatCode="_ * #,##0;_ * \-#,##0;_ * &quot;-&quot;;_ @"/>
    <numFmt numFmtId="171" formatCode="0.000"/>
    <numFmt numFmtId="172" formatCode="0.00000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theme="1"/>
      <name val="Frutiger LT Pro 55 Standard"/>
      <family val="2"/>
    </font>
    <font>
      <sz val="11"/>
      <color indexed="8"/>
      <name val="Arial"/>
      <family val="2"/>
    </font>
    <font>
      <sz val="11"/>
      <color theme="0"/>
      <name val="Frutiger LT Pro 55 Standard"/>
      <family val="2"/>
    </font>
    <font>
      <sz val="11"/>
      <color indexed="9"/>
      <name val="Arial"/>
      <family val="2"/>
    </font>
    <font>
      <b/>
      <sz val="11"/>
      <color rgb="FF3F3F3F"/>
      <name val="Frutiger LT Pro 55 Standard"/>
      <family val="2"/>
    </font>
    <font>
      <sz val="11"/>
      <color indexed="20"/>
      <name val="Arial"/>
      <family val="2"/>
    </font>
    <font>
      <b/>
      <sz val="11"/>
      <color rgb="FFFA7D00"/>
      <name val="Frutiger LT Pro 55 Standard"/>
      <family val="2"/>
    </font>
    <font>
      <u/>
      <sz val="11"/>
      <color rgb="FF800080"/>
      <name val="Calibri"/>
      <family val="2"/>
      <scheme val="minor"/>
    </font>
    <font>
      <u/>
      <sz val="11"/>
      <color rgb="FF800080"/>
      <name val="Frutiger LT Pro 55 Standard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sz val="9"/>
      <name val="Arial"/>
      <family val="2"/>
    </font>
    <font>
      <sz val="11"/>
      <color rgb="FF3F3F76"/>
      <name val="Frutiger LT Pro 55 Standard"/>
      <family val="2"/>
    </font>
    <font>
      <b/>
      <sz val="11"/>
      <color theme="1"/>
      <name val="Frutiger LT Pro 55 Standard"/>
      <family val="2"/>
    </font>
    <font>
      <i/>
      <sz val="11"/>
      <color rgb="FF7F7F7F"/>
      <name val="Frutiger LT Pro 55 Standard"/>
      <family val="2"/>
    </font>
    <font>
      <sz val="10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rgb="FF006100"/>
      <name val="Frutiger LT Pro 55 Standard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Frutiger LT Pro 55 Standard"/>
      <family val="2"/>
    </font>
    <font>
      <u/>
      <sz val="10"/>
      <color indexed="12"/>
      <name val="Arial"/>
      <family val="2"/>
    </font>
    <font>
      <u/>
      <sz val="12"/>
      <color theme="10"/>
      <name val="Arial"/>
      <family val="2"/>
    </font>
    <font>
      <sz val="11"/>
      <color indexed="62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indexed="52"/>
      <name val="Arial"/>
      <family val="2"/>
    </font>
    <font>
      <sz val="11"/>
      <color rgb="FF9C6500"/>
      <name val="Frutiger LT Pro 55 Standard"/>
      <family val="2"/>
    </font>
    <font>
      <sz val="11"/>
      <color indexed="60"/>
      <name val="Arial"/>
      <family val="2"/>
    </font>
    <font>
      <sz val="11"/>
      <color indexed="8"/>
      <name val="Calibri"/>
      <family val="2"/>
    </font>
    <font>
      <b/>
      <sz val="11"/>
      <color indexed="63"/>
      <name val="Arial"/>
      <family val="2"/>
    </font>
    <font>
      <sz val="11"/>
      <color rgb="FF9C0006"/>
      <name val="Frutiger LT Pro 55 Standard"/>
      <family val="2"/>
    </font>
    <font>
      <sz val="12"/>
      <name val="Helvetica"/>
      <family val="2"/>
    </font>
    <font>
      <sz val="12"/>
      <name val="Helvetica"/>
    </font>
    <font>
      <sz val="12"/>
      <name val="Arial MT"/>
    </font>
    <font>
      <sz val="11"/>
      <name val="Arial"/>
      <family val="2"/>
    </font>
    <font>
      <sz val="11"/>
      <color indexed="8"/>
      <name val="Calibri"/>
      <family val="2"/>
      <scheme val="minor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5"/>
      <color theme="3"/>
      <name val="Frutiger LT Pro 55 Standard"/>
      <family val="2"/>
    </font>
    <font>
      <b/>
      <sz val="13"/>
      <color theme="3"/>
      <name val="Frutiger LT Pro 55 Standard"/>
      <family val="2"/>
    </font>
    <font>
      <b/>
      <sz val="11"/>
      <color theme="3"/>
      <name val="Frutiger LT Pro 55 Standard"/>
      <family val="2"/>
    </font>
    <font>
      <sz val="11"/>
      <color rgb="FFFA7D00"/>
      <name val="Frutiger LT Pro 55 Standard"/>
      <family val="2"/>
    </font>
    <font>
      <sz val="11"/>
      <color rgb="FFFF0000"/>
      <name val="Frutiger LT Pro 55 Standard"/>
      <family val="2"/>
    </font>
    <font>
      <sz val="11"/>
      <color indexed="10"/>
      <name val="Arial"/>
      <family val="2"/>
    </font>
    <font>
      <b/>
      <sz val="11"/>
      <color theme="0"/>
      <name val="Frutiger LT Pro 55 Standard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247">
    <xf numFmtId="0" fontId="0" fillId="0" borderId="0"/>
    <xf numFmtId="0" fontId="17" fillId="0" borderId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0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20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16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0" fillId="3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0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16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16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16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16" fillId="29" borderId="0" applyNumberFormat="0" applyBorder="0" applyAlignment="0" applyProtection="0"/>
    <xf numFmtId="0" fontId="22" fillId="6" borderId="5" applyNumberFormat="0" applyAlignment="0" applyProtection="0"/>
    <xf numFmtId="0" fontId="9" fillId="6" borderId="5" applyNumberFormat="0" applyAlignment="0" applyProtection="0"/>
    <xf numFmtId="0" fontId="22" fillId="6" borderId="5" applyNumberFormat="0" applyAlignment="0" applyProtection="0"/>
    <xf numFmtId="0" fontId="23" fillId="34" borderId="0" applyNumberFormat="0" applyBorder="0" applyAlignment="0" applyProtection="0"/>
    <xf numFmtId="0" fontId="24" fillId="6" borderId="4" applyNumberFormat="0" applyAlignment="0" applyProtection="0"/>
    <xf numFmtId="0" fontId="10" fillId="6" borderId="4" applyNumberFormat="0" applyAlignment="0" applyProtection="0"/>
    <xf numFmtId="0" fontId="24" fillId="6" borderId="4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51" borderId="10" applyNumberFormat="0" applyAlignment="0" applyProtection="0"/>
    <xf numFmtId="0" fontId="28" fillId="52" borderId="11" applyNumberFormat="0" applyAlignment="0" applyProtection="0"/>
    <xf numFmtId="164" fontId="29" fillId="0" borderId="0">
      <alignment horizontal="right"/>
    </xf>
    <xf numFmtId="0" fontId="30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30" fillId="5" borderId="4" applyNumberFormat="0" applyAlignment="0" applyProtection="0"/>
    <xf numFmtId="0" fontId="31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5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35" borderId="0" applyNumberFormat="0" applyBorder="0" applyAlignment="0" applyProtection="0"/>
    <xf numFmtId="0" fontId="36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36" fillId="2" borderId="0" applyNumberFormat="0" applyBorder="0" applyAlignment="0" applyProtection="0"/>
    <xf numFmtId="0" fontId="37" fillId="0" borderId="12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38" borderId="10" applyNumberFormat="0" applyAlignment="0" applyProtection="0"/>
    <xf numFmtId="166" fontId="4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7" fillId="0" borderId="15" applyNumberFormat="0" applyFill="0" applyAlignment="0" applyProtection="0"/>
    <xf numFmtId="0" fontId="48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49" fillId="53" borderId="0" applyNumberFormat="0" applyBorder="0" applyAlignment="0" applyProtection="0"/>
    <xf numFmtId="0" fontId="48" fillId="4" borderId="0" applyNumberFormat="0" applyBorder="0" applyAlignment="0" applyProtection="0"/>
    <xf numFmtId="0" fontId="33" fillId="54" borderId="16" applyNumberFormat="0" applyFont="0" applyAlignment="0" applyProtection="0"/>
    <xf numFmtId="0" fontId="33" fillId="54" borderId="16" applyNumberFormat="0" applyFont="0" applyAlignment="0" applyProtection="0"/>
    <xf numFmtId="0" fontId="33" fillId="54" borderId="16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18" fillId="8" borderId="8" applyNumberFormat="0" applyFont="0" applyAlignment="0" applyProtection="0"/>
    <xf numFmtId="0" fontId="1" fillId="8" borderId="8" applyNumberFormat="0" applyFont="0" applyAlignment="0" applyProtection="0"/>
    <xf numFmtId="0" fontId="51" fillId="51" borderId="17" applyNumberFormat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2" fillId="3" borderId="0" applyNumberFormat="0" applyBorder="0" applyAlignment="0" applyProtection="0"/>
    <xf numFmtId="0" fontId="6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0" borderId="0"/>
    <xf numFmtId="0" fontId="53" fillId="0" borderId="0"/>
    <xf numFmtId="0" fontId="1" fillId="0" borderId="0"/>
    <xf numFmtId="0" fontId="53" fillId="0" borderId="0"/>
    <xf numFmtId="0" fontId="33" fillId="0" borderId="0"/>
    <xf numFmtId="0" fontId="54" fillId="0" borderId="0"/>
    <xf numFmtId="0" fontId="33" fillId="0" borderId="0"/>
    <xf numFmtId="0" fontId="1" fillId="0" borderId="0"/>
    <xf numFmtId="0" fontId="33" fillId="0" borderId="0"/>
    <xf numFmtId="0" fontId="18" fillId="0" borderId="0"/>
    <xf numFmtId="167" fontId="55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56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58" fillId="0" borderId="0" applyNumberFormat="0" applyFill="0" applyBorder="0" applyAlignment="0" applyProtection="0"/>
    <xf numFmtId="0" fontId="59" fillId="0" borderId="18" applyNumberFormat="0" applyFill="0" applyAlignment="0" applyProtection="0"/>
    <xf numFmtId="0" fontId="60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60" fillId="0" borderId="1" applyNumberFormat="0" applyFill="0" applyAlignment="0" applyProtection="0"/>
    <xf numFmtId="0" fontId="61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61" fillId="0" borderId="2" applyNumberFormat="0" applyFill="0" applyAlignment="0" applyProtection="0"/>
    <xf numFmtId="0" fontId="62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62" fillId="0" borderId="3" applyNumberFormat="0" applyFill="0" applyAlignment="0" applyProtection="0"/>
    <xf numFmtId="0" fontId="6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6" applyNumberFormat="0" applyFill="0" applyAlignment="0" applyProtection="0"/>
    <xf numFmtId="0" fontId="11" fillId="0" borderId="6" applyNumberFormat="0" applyFill="0" applyAlignment="0" applyProtection="0"/>
    <xf numFmtId="0" fontId="63" fillId="0" borderId="6" applyNumberFormat="0" applyFill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64" fontId="29" fillId="0" borderId="0" applyFont="0" applyAlignment="0">
      <alignment horizontal="left"/>
    </xf>
    <xf numFmtId="0" fontId="66" fillId="7" borderId="7" applyNumberFormat="0" applyAlignment="0" applyProtection="0"/>
    <xf numFmtId="0" fontId="12" fillId="7" borderId="7" applyNumberFormat="0" applyAlignment="0" applyProtection="0"/>
    <xf numFmtId="0" fontId="66" fillId="7" borderId="7" applyNumberFormat="0" applyAlignment="0" applyProtection="0"/>
    <xf numFmtId="9" fontId="17" fillId="0" borderId="0" applyFont="0" applyFill="0" applyBorder="0" applyAlignment="0" applyProtection="0"/>
    <xf numFmtId="0" fontId="67" fillId="0" borderId="0" applyNumberFormat="0" applyBorder="0" applyAlignment="0"/>
    <xf numFmtId="170" fontId="33" fillId="0" borderId="0" applyFont="0" applyFill="0" applyBorder="0" applyAlignment="0" applyProtection="0">
      <alignment horizontal="right" vertical="center"/>
    </xf>
  </cellStyleXfs>
  <cellXfs count="33">
    <xf numFmtId="0" fontId="0" fillId="0" borderId="0" xfId="0"/>
    <xf numFmtId="0" fontId="68" fillId="0" borderId="0" xfId="0" applyFont="1"/>
    <xf numFmtId="0" fontId="69" fillId="0" borderId="0" xfId="0" applyFont="1"/>
    <xf numFmtId="0" fontId="69" fillId="0" borderId="0" xfId="0" applyFont="1" applyAlignment="1">
      <alignment vertical="top" wrapText="1"/>
    </xf>
    <xf numFmtId="2" fontId="69" fillId="0" borderId="0" xfId="0" applyNumberFormat="1" applyFont="1"/>
    <xf numFmtId="169" fontId="69" fillId="0" borderId="0" xfId="0" applyNumberFormat="1" applyFont="1"/>
    <xf numFmtId="169" fontId="69" fillId="0" borderId="0" xfId="0" applyNumberFormat="1" applyFont="1" applyAlignment="1">
      <alignment horizontal="right"/>
    </xf>
    <xf numFmtId="0" fontId="69" fillId="0" borderId="0" xfId="0" applyFont="1" applyAlignment="1">
      <alignment horizontal="right"/>
    </xf>
    <xf numFmtId="172" fontId="69" fillId="0" borderId="0" xfId="0" applyNumberFormat="1" applyFont="1"/>
    <xf numFmtId="0" fontId="69" fillId="0" borderId="19" xfId="0" applyFont="1" applyBorder="1" applyAlignment="1">
      <alignment vertical="top" wrapText="1"/>
    </xf>
    <xf numFmtId="0" fontId="68" fillId="0" borderId="19" xfId="0" applyFont="1" applyBorder="1" applyAlignment="1">
      <alignment vertical="top"/>
    </xf>
    <xf numFmtId="0" fontId="69" fillId="0" borderId="19" xfId="0" applyFont="1" applyBorder="1"/>
    <xf numFmtId="0" fontId="68" fillId="0" borderId="19" xfId="0" applyFont="1" applyBorder="1" applyAlignment="1">
      <alignment wrapText="1"/>
    </xf>
    <xf numFmtId="0" fontId="69" fillId="0" borderId="0" xfId="0" applyFont="1" applyBorder="1"/>
    <xf numFmtId="0" fontId="69" fillId="0" borderId="0" xfId="0" applyFont="1" applyBorder="1" applyAlignment="1">
      <alignment horizontal="left"/>
    </xf>
    <xf numFmtId="3" fontId="69" fillId="0" borderId="0" xfId="0" applyNumberFormat="1" applyFont="1" applyBorder="1"/>
    <xf numFmtId="169" fontId="69" fillId="0" borderId="0" xfId="0" applyNumberFormat="1" applyFont="1" applyBorder="1"/>
    <xf numFmtId="2" fontId="69" fillId="0" borderId="0" xfId="0" applyNumberFormat="1" applyFont="1" applyFill="1" applyBorder="1"/>
    <xf numFmtId="0" fontId="69" fillId="55" borderId="0" xfId="0" applyFont="1" applyFill="1" applyBorder="1"/>
    <xf numFmtId="169" fontId="69" fillId="55" borderId="0" xfId="0" applyNumberFormat="1" applyFont="1" applyFill="1" applyBorder="1" applyAlignment="1">
      <alignment horizontal="right"/>
    </xf>
    <xf numFmtId="169" fontId="69" fillId="0" borderId="0" xfId="0" applyNumberFormat="1" applyFont="1" applyFill="1" applyBorder="1" applyAlignment="1">
      <alignment horizontal="right"/>
    </xf>
    <xf numFmtId="1" fontId="69" fillId="0" borderId="0" xfId="0" applyNumberFormat="1" applyFont="1" applyBorder="1" applyAlignment="1">
      <alignment horizontal="right"/>
    </xf>
    <xf numFmtId="0" fontId="69" fillId="55" borderId="20" xfId="0" applyFont="1" applyFill="1" applyBorder="1"/>
    <xf numFmtId="169" fontId="69" fillId="55" borderId="20" xfId="0" applyNumberFormat="1" applyFont="1" applyFill="1" applyBorder="1" applyAlignment="1">
      <alignment horizontal="right"/>
    </xf>
    <xf numFmtId="0" fontId="69" fillId="0" borderId="20" xfId="0" applyFont="1" applyBorder="1"/>
    <xf numFmtId="0" fontId="69" fillId="0" borderId="21" xfId="0" applyFont="1" applyBorder="1"/>
    <xf numFmtId="1" fontId="69" fillId="0" borderId="0" xfId="0" applyNumberFormat="1" applyFont="1" applyBorder="1"/>
    <xf numFmtId="169" fontId="69" fillId="0" borderId="20" xfId="0" applyNumberFormat="1" applyFont="1" applyBorder="1"/>
    <xf numFmtId="2" fontId="69" fillId="0" borderId="0" xfId="0" applyNumberFormat="1" applyFont="1" applyBorder="1"/>
    <xf numFmtId="2" fontId="69" fillId="0" borderId="20" xfId="0" applyNumberFormat="1" applyFont="1" applyBorder="1"/>
    <xf numFmtId="171" fontId="69" fillId="0" borderId="0" xfId="0" applyNumberFormat="1" applyFont="1" applyBorder="1"/>
    <xf numFmtId="0" fontId="68" fillId="0" borderId="0" xfId="0" applyFont="1" applyBorder="1"/>
    <xf numFmtId="1" fontId="69" fillId="0" borderId="20" xfId="0" applyNumberFormat="1" applyFont="1" applyBorder="1"/>
  </cellXfs>
  <cellStyles count="247">
    <cellStyle name="20 % - Akzent1 2" xfId="2"/>
    <cellStyle name="20 % - Akzent1 2 2" xfId="3"/>
    <cellStyle name="20 % - Akzent1 3" xfId="4"/>
    <cellStyle name="20 % - Akzent1 4" xfId="5"/>
    <cellStyle name="20 % - Akzent2 2" xfId="6"/>
    <cellStyle name="20 % - Akzent2 2 2" xfId="7"/>
    <cellStyle name="20 % - Akzent2 3" xfId="8"/>
    <cellStyle name="20 % - Akzent2 4" xfId="9"/>
    <cellStyle name="20 % - Akzent3 2" xfId="10"/>
    <cellStyle name="20 % - Akzent3 2 2" xfId="11"/>
    <cellStyle name="20 % - Akzent3 3" xfId="12"/>
    <cellStyle name="20 % - Akzent3 4" xfId="13"/>
    <cellStyle name="20 % - Akzent4 2" xfId="14"/>
    <cellStyle name="20 % - Akzent4 2 2" xfId="15"/>
    <cellStyle name="20 % - Akzent4 3" xfId="16"/>
    <cellStyle name="20 % - Akzent4 4" xfId="17"/>
    <cellStyle name="20 % - Akzent5 2" xfId="18"/>
    <cellStyle name="20 % - Akzent5 2 2" xfId="19"/>
    <cellStyle name="20 % - Akzent5 3" xfId="20"/>
    <cellStyle name="20 % - Akzent5 4" xfId="21"/>
    <cellStyle name="20 % - Akzent6 2" xfId="22"/>
    <cellStyle name="20 % - Akzent6 2 2" xfId="23"/>
    <cellStyle name="20 % - Akzent6 3" xfId="24"/>
    <cellStyle name="20 % - Akzent6 4" xfId="25"/>
    <cellStyle name="20% - Accent1" xfId="26"/>
    <cellStyle name="20% - Accent2" xfId="27"/>
    <cellStyle name="20% - Accent3" xfId="28"/>
    <cellStyle name="20% - Accent4" xfId="29"/>
    <cellStyle name="20% - Accent5" xfId="30"/>
    <cellStyle name="20% - Accent6" xfId="31"/>
    <cellStyle name="40 % - Akzent1 2" xfId="32"/>
    <cellStyle name="40 % - Akzent1 2 2" xfId="33"/>
    <cellStyle name="40 % - Akzent1 3" xfId="34"/>
    <cellStyle name="40 % - Akzent1 4" xfId="35"/>
    <cellStyle name="40 % - Akzent2 2" xfId="36"/>
    <cellStyle name="40 % - Akzent2 2 2" xfId="37"/>
    <cellStyle name="40 % - Akzent2 3" xfId="38"/>
    <cellStyle name="40 % - Akzent2 4" xfId="39"/>
    <cellStyle name="40 % - Akzent3 2" xfId="40"/>
    <cellStyle name="40 % - Akzent3 2 2" xfId="41"/>
    <cellStyle name="40 % - Akzent3 3" xfId="42"/>
    <cellStyle name="40 % - Akzent3 4" xfId="43"/>
    <cellStyle name="40 % - Akzent4 2" xfId="44"/>
    <cellStyle name="40 % - Akzent4 2 2" xfId="45"/>
    <cellStyle name="40 % - Akzent4 3" xfId="46"/>
    <cellStyle name="40 % - Akzent4 4" xfId="47"/>
    <cellStyle name="40 % - Akzent5 2" xfId="48"/>
    <cellStyle name="40 % - Akzent5 2 2" xfId="49"/>
    <cellStyle name="40 % - Akzent5 3" xfId="50"/>
    <cellStyle name="40 % - Akzent5 4" xfId="51"/>
    <cellStyle name="40 % - Akzent6 2" xfId="52"/>
    <cellStyle name="40 % - Akzent6 2 2" xfId="53"/>
    <cellStyle name="40 % - Akzent6 3" xfId="54"/>
    <cellStyle name="40 % - Akzent6 4" xfId="55"/>
    <cellStyle name="40% - Accent1" xfId="56"/>
    <cellStyle name="40% - Accent2" xfId="57"/>
    <cellStyle name="40% - Accent3" xfId="58"/>
    <cellStyle name="40% - Accent4" xfId="59"/>
    <cellStyle name="40% - Accent5" xfId="60"/>
    <cellStyle name="40% - Accent6" xfId="61"/>
    <cellStyle name="60 % - Akzent1 2" xfId="62"/>
    <cellStyle name="60 % - Akzent1 2 2" xfId="63"/>
    <cellStyle name="60 % - Akzent1 3" xfId="64"/>
    <cellStyle name="60 % - Akzent1 4" xfId="65"/>
    <cellStyle name="60 % - Akzent2 2" xfId="66"/>
    <cellStyle name="60 % - Akzent2 2 2" xfId="67"/>
    <cellStyle name="60 % - Akzent2 3" xfId="68"/>
    <cellStyle name="60 % - Akzent2 4" xfId="69"/>
    <cellStyle name="60 % - Akzent3 2" xfId="70"/>
    <cellStyle name="60 % - Akzent3 2 2" xfId="71"/>
    <cellStyle name="60 % - Akzent3 3" xfId="72"/>
    <cellStyle name="60 % - Akzent3 4" xfId="73"/>
    <cellStyle name="60 % - Akzent4 2" xfId="74"/>
    <cellStyle name="60 % - Akzent4 3" xfId="75"/>
    <cellStyle name="60 % - Akzent4 4" xfId="76"/>
    <cellStyle name="60 % - Akzent5 2" xfId="77"/>
    <cellStyle name="60 % - Akzent5 2 2" xfId="78"/>
    <cellStyle name="60 % - Akzent5 3" xfId="79"/>
    <cellStyle name="60 % - Akzent5 4" xfId="80"/>
    <cellStyle name="60 % - Akzent6 2" xfId="81"/>
    <cellStyle name="60 % - Akzent6 2 2" xfId="82"/>
    <cellStyle name="60 % - Akzent6 3" xfId="83"/>
    <cellStyle name="60 % - Akzent6 4" xfId="84"/>
    <cellStyle name="60% - Accent1" xfId="85"/>
    <cellStyle name="60% - Accent2" xfId="86"/>
    <cellStyle name="60% - Accent3" xfId="87"/>
    <cellStyle name="60% - Accent4" xfId="88"/>
    <cellStyle name="60% - Accent5" xfId="89"/>
    <cellStyle name="60% - Accent6" xfId="90"/>
    <cellStyle name="AAA" xfId="246"/>
    <cellStyle name="Accent1" xfId="91"/>
    <cellStyle name="Accent2" xfId="92"/>
    <cellStyle name="Accent3" xfId="93"/>
    <cellStyle name="Accent4" xfId="94"/>
    <cellStyle name="Accent5" xfId="95"/>
    <cellStyle name="Accent6" xfId="96"/>
    <cellStyle name="Akzent1 2" xfId="97"/>
    <cellStyle name="Akzent1 2 2" xfId="98"/>
    <cellStyle name="Akzent1 3" xfId="99"/>
    <cellStyle name="Akzent1 4" xfId="100"/>
    <cellStyle name="Akzent2 2" xfId="101"/>
    <cellStyle name="Akzent2 3" xfId="102"/>
    <cellStyle name="Akzent2 4" xfId="103"/>
    <cellStyle name="Akzent3 2" xfId="104"/>
    <cellStyle name="Akzent3 3" xfId="105"/>
    <cellStyle name="Akzent3 4" xfId="106"/>
    <cellStyle name="Akzent4 2" xfId="107"/>
    <cellStyle name="Akzent4 3" xfId="108"/>
    <cellStyle name="Akzent4 4" xfId="109"/>
    <cellStyle name="Akzent5 2" xfId="110"/>
    <cellStyle name="Akzent5 2 2" xfId="111"/>
    <cellStyle name="Akzent5 3" xfId="112"/>
    <cellStyle name="Akzent5 4" xfId="113"/>
    <cellStyle name="Akzent6 2" xfId="114"/>
    <cellStyle name="Akzent6 3" xfId="115"/>
    <cellStyle name="Ausgabe 2" xfId="116"/>
    <cellStyle name="Ausgabe 3" xfId="117"/>
    <cellStyle name="Ausgabe 4" xfId="118"/>
    <cellStyle name="Bad" xfId="119"/>
    <cellStyle name="Berechnung 2" xfId="120"/>
    <cellStyle name="Berechnung 3" xfId="121"/>
    <cellStyle name="Berechnung 4" xfId="122"/>
    <cellStyle name="Besuchter Hyperlink 2" xfId="123"/>
    <cellStyle name="Besuchter Hyperlink 2 2" xfId="124"/>
    <cellStyle name="Besuchter Hyperlink 2 3" xfId="125"/>
    <cellStyle name="Besuchter Hyperlink 3" xfId="126"/>
    <cellStyle name="Calculation" xfId="127"/>
    <cellStyle name="Check Cell" xfId="128"/>
    <cellStyle name="dezi" xfId="129"/>
    <cellStyle name="Eingabe 2" xfId="130"/>
    <cellStyle name="Eingabe 2 2" xfId="131"/>
    <cellStyle name="Eingabe 3" xfId="132"/>
    <cellStyle name="Eingabe 4" xfId="133"/>
    <cellStyle name="Ergebnis 2" xfId="134"/>
    <cellStyle name="Ergebnis 2 2" xfId="135"/>
    <cellStyle name="Ergebnis 3" xfId="136"/>
    <cellStyle name="Ergebnis 4" xfId="137"/>
    <cellStyle name="Erklärender Text 2" xfId="138"/>
    <cellStyle name="Erklärender Text 3" xfId="139"/>
    <cellStyle name="Erklärender Text 4" xfId="140"/>
    <cellStyle name="Euro" xfId="141"/>
    <cellStyle name="Explanatory Text" xfId="142"/>
    <cellStyle name="Good" xfId="143"/>
    <cellStyle name="Gut 2" xfId="144"/>
    <cellStyle name="Gut 2 2" xfId="145"/>
    <cellStyle name="Gut 3" xfId="146"/>
    <cellStyle name="Gut 4" xfId="147"/>
    <cellStyle name="Heading 1" xfId="148"/>
    <cellStyle name="Heading 2" xfId="149"/>
    <cellStyle name="Heading 3" xfId="150"/>
    <cellStyle name="Heading 4" xfId="151"/>
    <cellStyle name="Hyperlink 2" xfId="152"/>
    <cellStyle name="Hyperlink 2 2" xfId="153"/>
    <cellStyle name="Hyperlink 2 3" xfId="154"/>
    <cellStyle name="Hyperlink 3" xfId="155"/>
    <cellStyle name="Hyperlink 3 2" xfId="156"/>
    <cellStyle name="Hyperlink 4" xfId="157"/>
    <cellStyle name="Input" xfId="158"/>
    <cellStyle name="Komma 2" xfId="159"/>
    <cellStyle name="Komma 2 2" xfId="160"/>
    <cellStyle name="Komma 2 3" xfId="161"/>
    <cellStyle name="Komma 3" xfId="162"/>
    <cellStyle name="Komma 4" xfId="163"/>
    <cellStyle name="Komma 5" xfId="164"/>
    <cellStyle name="Linked Cell" xfId="165"/>
    <cellStyle name="Neutral 2" xfId="166"/>
    <cellStyle name="Neutral 2 2" xfId="167"/>
    <cellStyle name="Neutral 3" xfId="168"/>
    <cellStyle name="Neutral 3 2" xfId="169"/>
    <cellStyle name="Neutral 4" xfId="170"/>
    <cellStyle name="Note" xfId="171"/>
    <cellStyle name="Note 2" xfId="172"/>
    <cellStyle name="Note 3" xfId="173"/>
    <cellStyle name="Notiz 2" xfId="174"/>
    <cellStyle name="Notiz 2 2" xfId="175"/>
    <cellStyle name="Notiz 2 3" xfId="176"/>
    <cellStyle name="Notiz 3" xfId="177"/>
    <cellStyle name="Output" xfId="178"/>
    <cellStyle name="Prozent 2" xfId="179"/>
    <cellStyle name="Prozent 2 2" xfId="180"/>
    <cellStyle name="Prozent 3" xfId="181"/>
    <cellStyle name="Prozent 4" xfId="182"/>
    <cellStyle name="Prozent 5" xfId="183"/>
    <cellStyle name="Prozent 6" xfId="184"/>
    <cellStyle name="Prozent 7" xfId="244"/>
    <cellStyle name="Schlecht 2" xfId="185"/>
    <cellStyle name="Schlecht 3" xfId="186"/>
    <cellStyle name="Schlecht 4" xfId="187"/>
    <cellStyle name="Standard" xfId="0" builtinId="0"/>
    <cellStyle name="Standard 10" xfId="1"/>
    <cellStyle name="Standard 11" xfId="245"/>
    <cellStyle name="Standard 2" xfId="188"/>
    <cellStyle name="Standard 2 2" xfId="189"/>
    <cellStyle name="Standard 2 2 2" xfId="190"/>
    <cellStyle name="Standard 2 2 3" xfId="191"/>
    <cellStyle name="Standard 2 3" xfId="192"/>
    <cellStyle name="Standard 2 4" xfId="193"/>
    <cellStyle name="Standard 3" xfId="194"/>
    <cellStyle name="Standard 3 2" xfId="195"/>
    <cellStyle name="Standard 3 3" xfId="196"/>
    <cellStyle name="Standard 3 4" xfId="197"/>
    <cellStyle name="Standard 4" xfId="198"/>
    <cellStyle name="Standard 4 2" xfId="199"/>
    <cellStyle name="Standard 4 3" xfId="200"/>
    <cellStyle name="Standard 4 4" xfId="201"/>
    <cellStyle name="Standard 5" xfId="202"/>
    <cellStyle name="Standard 5 2" xfId="203"/>
    <cellStyle name="Standard 5 3" xfId="204"/>
    <cellStyle name="Standard 5 4" xfId="205"/>
    <cellStyle name="Standard 6" xfId="206"/>
    <cellStyle name="Standard 6 2" xfId="207"/>
    <cellStyle name="Standard 6 3" xfId="208"/>
    <cellStyle name="Standard 7" xfId="209"/>
    <cellStyle name="Standard 8" xfId="210"/>
    <cellStyle name="Standard 9" xfId="211"/>
    <cellStyle name="Title" xfId="212"/>
    <cellStyle name="Total" xfId="213"/>
    <cellStyle name="Überschrift 1 2" xfId="214"/>
    <cellStyle name="Überschrift 1 2 2" xfId="215"/>
    <cellStyle name="Überschrift 1 3" xfId="216"/>
    <cellStyle name="Überschrift 1 4" xfId="217"/>
    <cellStyle name="Überschrift 2 2" xfId="218"/>
    <cellStyle name="Überschrift 2 2 2" xfId="219"/>
    <cellStyle name="Überschrift 2 3" xfId="220"/>
    <cellStyle name="Überschrift 2 4" xfId="221"/>
    <cellStyle name="Überschrift 3 2" xfId="222"/>
    <cellStyle name="Überschrift 3 2 2" xfId="223"/>
    <cellStyle name="Überschrift 3 3" xfId="224"/>
    <cellStyle name="Überschrift 3 4" xfId="225"/>
    <cellStyle name="Überschrift 4 2" xfId="226"/>
    <cellStyle name="Überschrift 4 3" xfId="227"/>
    <cellStyle name="Überschrift 4 4" xfId="228"/>
    <cellStyle name="Verknüpfte Zelle 2" xfId="229"/>
    <cellStyle name="Verknüpfte Zelle 3" xfId="230"/>
    <cellStyle name="Verknüpfte Zelle 4" xfId="231"/>
    <cellStyle name="Währung 2" xfId="232"/>
    <cellStyle name="Währung 2 2" xfId="233"/>
    <cellStyle name="Währung 3" xfId="234"/>
    <cellStyle name="Währung 4" xfId="235"/>
    <cellStyle name="Warnender Text 2" xfId="236"/>
    <cellStyle name="Warnender Text 3" xfId="237"/>
    <cellStyle name="Warnender Text 4" xfId="238"/>
    <cellStyle name="Warning Text" xfId="239"/>
    <cellStyle name="xxx" xfId="240"/>
    <cellStyle name="Zelle überprüfen 2" xfId="241"/>
    <cellStyle name="Zelle überprüfen 3" xfId="242"/>
    <cellStyle name="Zelle überprüfen 4" xfId="2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Gesamtbevölkerung!$A$16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Gesamtbevölkerung!$B$5:$M$5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Gesamtbevölkerung!$B$16:$M$16</c:f>
              <c:numCache>
                <c:formatCode>General</c:formatCode>
                <c:ptCount val="12"/>
                <c:pt idx="0">
                  <c:v>16</c:v>
                </c:pt>
                <c:pt idx="1">
                  <c:v>13</c:v>
                </c:pt>
                <c:pt idx="2">
                  <c:v>23</c:v>
                </c:pt>
                <c:pt idx="3">
                  <c:v>18</c:v>
                </c:pt>
                <c:pt idx="4">
                  <c:v>22</c:v>
                </c:pt>
                <c:pt idx="5">
                  <c:v>14</c:v>
                </c:pt>
                <c:pt idx="6">
                  <c:v>25</c:v>
                </c:pt>
                <c:pt idx="7">
                  <c:v>18</c:v>
                </c:pt>
                <c:pt idx="8">
                  <c:v>17</c:v>
                </c:pt>
                <c:pt idx="9">
                  <c:v>27</c:v>
                </c:pt>
                <c:pt idx="10">
                  <c:v>23</c:v>
                </c:pt>
                <c:pt idx="11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Gesamtbevölkerung!$A$17</c:f>
              <c:strCache>
                <c:ptCount val="1"/>
                <c:pt idx="0">
                  <c:v>2011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Gesamtbevölkerung!$B$5:$M$5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Gesamtbevölkerung!$B$17:$M$17</c:f>
              <c:numCache>
                <c:formatCode>General</c:formatCode>
                <c:ptCount val="12"/>
                <c:pt idx="0">
                  <c:v>22</c:v>
                </c:pt>
                <c:pt idx="1">
                  <c:v>18</c:v>
                </c:pt>
                <c:pt idx="2">
                  <c:v>31</c:v>
                </c:pt>
                <c:pt idx="3">
                  <c:v>25</c:v>
                </c:pt>
                <c:pt idx="4">
                  <c:v>15</c:v>
                </c:pt>
                <c:pt idx="5">
                  <c:v>14</c:v>
                </c:pt>
                <c:pt idx="6">
                  <c:v>26</c:v>
                </c:pt>
                <c:pt idx="7">
                  <c:v>15</c:v>
                </c:pt>
                <c:pt idx="8">
                  <c:v>26</c:v>
                </c:pt>
                <c:pt idx="9">
                  <c:v>18</c:v>
                </c:pt>
                <c:pt idx="10">
                  <c:v>19</c:v>
                </c:pt>
                <c:pt idx="11">
                  <c:v>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Gesamtbevölkerung!$A$18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Gesamtbevölkerung!$B$5:$M$5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Gesamtbevölkerung!$B$18:$M$18</c:f>
              <c:numCache>
                <c:formatCode>General</c:formatCode>
                <c:ptCount val="12"/>
                <c:pt idx="0">
                  <c:v>18</c:v>
                </c:pt>
                <c:pt idx="1">
                  <c:v>21</c:v>
                </c:pt>
                <c:pt idx="2">
                  <c:v>22</c:v>
                </c:pt>
                <c:pt idx="3">
                  <c:v>22</c:v>
                </c:pt>
                <c:pt idx="4">
                  <c:v>21</c:v>
                </c:pt>
                <c:pt idx="5">
                  <c:v>22</c:v>
                </c:pt>
                <c:pt idx="6">
                  <c:v>13</c:v>
                </c:pt>
                <c:pt idx="7">
                  <c:v>16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Gesamtbevölkerung!$A$19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Gesamtbevölkerung!$B$5:$M$5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Gesamtbevölkerung!$B$19:$M$19</c:f>
              <c:numCache>
                <c:formatCode>General</c:formatCode>
                <c:ptCount val="12"/>
                <c:pt idx="0">
                  <c:v>19</c:v>
                </c:pt>
                <c:pt idx="1">
                  <c:v>32</c:v>
                </c:pt>
                <c:pt idx="2">
                  <c:v>18</c:v>
                </c:pt>
                <c:pt idx="3">
                  <c:v>16</c:v>
                </c:pt>
                <c:pt idx="4">
                  <c:v>28</c:v>
                </c:pt>
                <c:pt idx="5">
                  <c:v>23</c:v>
                </c:pt>
                <c:pt idx="6">
                  <c:v>19</c:v>
                </c:pt>
                <c:pt idx="7">
                  <c:v>20</c:v>
                </c:pt>
                <c:pt idx="8">
                  <c:v>17</c:v>
                </c:pt>
                <c:pt idx="9">
                  <c:v>17</c:v>
                </c:pt>
                <c:pt idx="10">
                  <c:v>20</c:v>
                </c:pt>
                <c:pt idx="11">
                  <c:v>17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Gesamtbevölkerung!$A$20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Gesamtbevölkerung!$B$5:$M$5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Gesamtbevölkerung!$B$20:$M$20</c:f>
              <c:numCache>
                <c:formatCode>General</c:formatCode>
                <c:ptCount val="12"/>
                <c:pt idx="0">
                  <c:v>17</c:v>
                </c:pt>
                <c:pt idx="1">
                  <c:v>14</c:v>
                </c:pt>
                <c:pt idx="2">
                  <c:v>36</c:v>
                </c:pt>
                <c:pt idx="3">
                  <c:v>17</c:v>
                </c:pt>
                <c:pt idx="4">
                  <c:v>20</c:v>
                </c:pt>
                <c:pt idx="5">
                  <c:v>20</c:v>
                </c:pt>
                <c:pt idx="6">
                  <c:v>25</c:v>
                </c:pt>
                <c:pt idx="7">
                  <c:v>23</c:v>
                </c:pt>
                <c:pt idx="8">
                  <c:v>25</c:v>
                </c:pt>
                <c:pt idx="9">
                  <c:v>20</c:v>
                </c:pt>
                <c:pt idx="10">
                  <c:v>23</c:v>
                </c:pt>
                <c:pt idx="11">
                  <c:v>28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Gesamtbevölkerung!$A$21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Gesamtbevölkerung!$B$5:$M$5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Gesamtbevölkerung!$B$21:$M$21</c:f>
              <c:numCache>
                <c:formatCode>General</c:formatCode>
                <c:ptCount val="12"/>
                <c:pt idx="0">
                  <c:v>25</c:v>
                </c:pt>
                <c:pt idx="1">
                  <c:v>22</c:v>
                </c:pt>
                <c:pt idx="2">
                  <c:v>30</c:v>
                </c:pt>
                <c:pt idx="3">
                  <c:v>17</c:v>
                </c:pt>
                <c:pt idx="4">
                  <c:v>14</c:v>
                </c:pt>
                <c:pt idx="5">
                  <c:v>19</c:v>
                </c:pt>
                <c:pt idx="6">
                  <c:v>25</c:v>
                </c:pt>
                <c:pt idx="7">
                  <c:v>22</c:v>
                </c:pt>
                <c:pt idx="8">
                  <c:v>24</c:v>
                </c:pt>
                <c:pt idx="9">
                  <c:v>18</c:v>
                </c:pt>
                <c:pt idx="10">
                  <c:v>21</c:v>
                </c:pt>
                <c:pt idx="11">
                  <c:v>15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Gesamtbevölkerung!$A$22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Gesamtbevölkerung!$B$5:$M$5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Gesamtbevölkerung!$B$22:$M$22</c:f>
              <c:numCache>
                <c:formatCode>General</c:formatCode>
                <c:ptCount val="12"/>
                <c:pt idx="0">
                  <c:v>33</c:v>
                </c:pt>
                <c:pt idx="1">
                  <c:v>19</c:v>
                </c:pt>
                <c:pt idx="2">
                  <c:v>23</c:v>
                </c:pt>
                <c:pt idx="3">
                  <c:v>20</c:v>
                </c:pt>
                <c:pt idx="4">
                  <c:v>22</c:v>
                </c:pt>
                <c:pt idx="5">
                  <c:v>12</c:v>
                </c:pt>
                <c:pt idx="6">
                  <c:v>27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17</c:v>
                </c:pt>
                <c:pt idx="11">
                  <c:v>26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Gesamtbevölkerung!$A$23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Gesamtbevölkerung!$B$5:$M$5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Gesamtbevölkerung!$B$23:$M$23</c:f>
              <c:numCache>
                <c:formatCode>General</c:formatCode>
                <c:ptCount val="12"/>
                <c:pt idx="0">
                  <c:v>27</c:v>
                </c:pt>
                <c:pt idx="1">
                  <c:v>15</c:v>
                </c:pt>
                <c:pt idx="2">
                  <c:v>26</c:v>
                </c:pt>
                <c:pt idx="3">
                  <c:v>15</c:v>
                </c:pt>
                <c:pt idx="4">
                  <c:v>19</c:v>
                </c:pt>
                <c:pt idx="5">
                  <c:v>22</c:v>
                </c:pt>
                <c:pt idx="6">
                  <c:v>16</c:v>
                </c:pt>
                <c:pt idx="7">
                  <c:v>17</c:v>
                </c:pt>
                <c:pt idx="8">
                  <c:v>15</c:v>
                </c:pt>
                <c:pt idx="9">
                  <c:v>29</c:v>
                </c:pt>
                <c:pt idx="10">
                  <c:v>19</c:v>
                </c:pt>
                <c:pt idx="11">
                  <c:v>29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Gesamtbevölkerung!$A$24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Gesamtbevölkerung!$B$5:$M$5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Gesamtbevölkerung!$B$24:$M$24</c:f>
              <c:numCache>
                <c:formatCode>General</c:formatCode>
                <c:ptCount val="12"/>
                <c:pt idx="0">
                  <c:v>25</c:v>
                </c:pt>
                <c:pt idx="1">
                  <c:v>20</c:v>
                </c:pt>
                <c:pt idx="2">
                  <c:v>36</c:v>
                </c:pt>
                <c:pt idx="3">
                  <c:v>22</c:v>
                </c:pt>
                <c:pt idx="4">
                  <c:v>17</c:v>
                </c:pt>
                <c:pt idx="5">
                  <c:v>23</c:v>
                </c:pt>
                <c:pt idx="6">
                  <c:v>20</c:v>
                </c:pt>
                <c:pt idx="7">
                  <c:v>28</c:v>
                </c:pt>
                <c:pt idx="8">
                  <c:v>22</c:v>
                </c:pt>
                <c:pt idx="9">
                  <c:v>17</c:v>
                </c:pt>
                <c:pt idx="10">
                  <c:v>25</c:v>
                </c:pt>
                <c:pt idx="11">
                  <c:v>19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Gesamtbevölkerung!$A$25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Gesamtbevölkerung!$B$5:$M$5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Gesamtbevölkerung!$B$25:$M$25</c:f>
              <c:numCache>
                <c:formatCode>General</c:formatCode>
                <c:ptCount val="12"/>
                <c:pt idx="0">
                  <c:v>15</c:v>
                </c:pt>
                <c:pt idx="1">
                  <c:v>25</c:v>
                </c:pt>
                <c:pt idx="2">
                  <c:v>22</c:v>
                </c:pt>
                <c:pt idx="3">
                  <c:v>27</c:v>
                </c:pt>
                <c:pt idx="4">
                  <c:v>20</c:v>
                </c:pt>
                <c:pt idx="5">
                  <c:v>21</c:v>
                </c:pt>
                <c:pt idx="6">
                  <c:v>20</c:v>
                </c:pt>
                <c:pt idx="7">
                  <c:v>23</c:v>
                </c:pt>
                <c:pt idx="8">
                  <c:v>19</c:v>
                </c:pt>
                <c:pt idx="9">
                  <c:v>23</c:v>
                </c:pt>
                <c:pt idx="10">
                  <c:v>28</c:v>
                </c:pt>
                <c:pt idx="11">
                  <c:v>20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Gesamtbevölkerung!$A$26</c:f>
              <c:strCache>
                <c:ptCount val="1"/>
                <c:pt idx="0">
                  <c:v>2020p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Gesamtbevölkerung!$B$5:$M$5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Gesamtbevölkerung!$B$26:$M$26</c:f>
              <c:numCache>
                <c:formatCode>General</c:formatCode>
                <c:ptCount val="12"/>
                <c:pt idx="0">
                  <c:v>19</c:v>
                </c:pt>
                <c:pt idx="1">
                  <c:v>30</c:v>
                </c:pt>
                <c:pt idx="2">
                  <c:v>23</c:v>
                </c:pt>
                <c:pt idx="3">
                  <c:v>22</c:v>
                </c:pt>
                <c:pt idx="4">
                  <c:v>21</c:v>
                </c:pt>
                <c:pt idx="5">
                  <c:v>18</c:v>
                </c:pt>
                <c:pt idx="6">
                  <c:v>19</c:v>
                </c:pt>
                <c:pt idx="7">
                  <c:v>23</c:v>
                </c:pt>
                <c:pt idx="8">
                  <c:v>30</c:v>
                </c:pt>
                <c:pt idx="9">
                  <c:v>23</c:v>
                </c:pt>
                <c:pt idx="10">
                  <c:v>39</c:v>
                </c:pt>
                <c:pt idx="11">
                  <c:v>51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Gesamtbevölkerung!$A$30</c:f>
              <c:strCache>
                <c:ptCount val="1"/>
                <c:pt idx="0">
                  <c:v>Erwartungsbereich (99%)</c:v>
                </c:pt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cat>
            <c:strRef>
              <c:f>Gesamtbevölkerung!$B$5:$M$5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Gesamtbevölkerung!$B$30:$M$30</c:f>
              <c:numCache>
                <c:formatCode>0</c:formatCode>
                <c:ptCount val="12"/>
                <c:pt idx="0">
                  <c:v>11</c:v>
                </c:pt>
                <c:pt idx="1">
                  <c:v>10</c:v>
                </c:pt>
                <c:pt idx="2">
                  <c:v>14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11</c:v>
                </c:pt>
                <c:pt idx="11">
                  <c:v>10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Gesamtbevölkerung!$A$31</c:f>
              <c:strCache>
                <c:ptCount val="1"/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cat>
            <c:strRef>
              <c:f>Gesamtbevölkerung!$B$5:$M$5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Gesamtbevölkerung!$B$31:$M$31</c:f>
              <c:numCache>
                <c:formatCode>0</c:formatCode>
                <c:ptCount val="12"/>
                <c:pt idx="0">
                  <c:v>35</c:v>
                </c:pt>
                <c:pt idx="1">
                  <c:v>32</c:v>
                </c:pt>
                <c:pt idx="2">
                  <c:v>40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33</c:v>
                </c:pt>
                <c:pt idx="10">
                  <c:v>34</c:v>
                </c:pt>
                <c:pt idx="11">
                  <c:v>33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Gesamtbevölkerung!$A$29</c:f>
              <c:strCache>
                <c:ptCount val="1"/>
                <c:pt idx="0">
                  <c:v>Median 2010-19 (korrigiert)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Gesamtbevölkerung!$B$5:$M$5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Gesamtbevölkerung!$B$29:$M$29</c:f>
              <c:numCache>
                <c:formatCode>0.0</c:formatCode>
                <c:ptCount val="12"/>
                <c:pt idx="0">
                  <c:v>21.782865430464021</c:v>
                </c:pt>
                <c:pt idx="1">
                  <c:v>19.950156511961502</c:v>
                </c:pt>
                <c:pt idx="2">
                  <c:v>25.736229866608763</c:v>
                </c:pt>
                <c:pt idx="3">
                  <c:v>20.014383491919396</c:v>
                </c:pt>
                <c:pt idx="4">
                  <c:v>20.531926798587293</c:v>
                </c:pt>
                <c:pt idx="5">
                  <c:v>21.0367342403508</c:v>
                </c:pt>
                <c:pt idx="6">
                  <c:v>23.128064861972675</c:v>
                </c:pt>
                <c:pt idx="7">
                  <c:v>21.924760944715281</c:v>
                </c:pt>
                <c:pt idx="8">
                  <c:v>21.274436548224809</c:v>
                </c:pt>
                <c:pt idx="9">
                  <c:v>20.527525735763966</c:v>
                </c:pt>
                <c:pt idx="10">
                  <c:v>21.406281578446482</c:v>
                </c:pt>
                <c:pt idx="11">
                  <c:v>20.278906311272308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04192"/>
        <c:axId val="218105728"/>
      </c:lineChart>
      <c:catAx>
        <c:axId val="218104192"/>
        <c:scaling>
          <c:orientation val="minMax"/>
        </c:scaling>
        <c:delete val="0"/>
        <c:axPos val="b"/>
        <c:majorTickMark val="out"/>
        <c:minorTickMark val="none"/>
        <c:tickLblPos val="nextTo"/>
        <c:crossAx val="218105728"/>
        <c:crosses val="autoZero"/>
        <c:auto val="1"/>
        <c:lblAlgn val="ctr"/>
        <c:lblOffset val="100"/>
        <c:noMultiLvlLbl val="0"/>
      </c:catAx>
      <c:valAx>
        <c:axId val="218105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8104192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2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34378035692889E-2"/>
          <c:y val="2.7181833444080927E-2"/>
          <c:w val="0.90607815843600037"/>
          <c:h val="0.82799023484509859"/>
        </c:manualLayout>
      </c:layout>
      <c:lineChart>
        <c:grouping val="standard"/>
        <c:varyColors val="0"/>
        <c:ser>
          <c:idx val="0"/>
          <c:order val="0"/>
          <c:tx>
            <c:strRef>
              <c:f>Gesamtbevölkerung!$AF$16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Gesamtbevölkerung!$AG$5:$AR$5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Gesamtbevölkerung!$AG$16:$AR$16</c:f>
              <c:numCache>
                <c:formatCode>0.00</c:formatCode>
                <c:ptCount val="12"/>
                <c:pt idx="0">
                  <c:v>-0.20709492346622185</c:v>
                </c:pt>
                <c:pt idx="1">
                  <c:v>-0.29658233689216645</c:v>
                </c:pt>
                <c:pt idx="2">
                  <c:v>-3.5284773090077312E-2</c:v>
                </c:pt>
                <c:pt idx="3">
                  <c:v>-2.9162568920976288E-2</c:v>
                </c:pt>
                <c:pt idx="4">
                  <c:v>0.15666927084876661</c:v>
                </c:pt>
                <c:pt idx="5">
                  <c:v>-0.28160063553872866</c:v>
                </c:pt>
                <c:pt idx="6">
                  <c:v>0.16685512036081182</c:v>
                </c:pt>
                <c:pt idx="7">
                  <c:v>-0.1137548681638418</c:v>
                </c:pt>
                <c:pt idx="8">
                  <c:v>-0.13740471687709507</c:v>
                </c:pt>
                <c:pt idx="9">
                  <c:v>0.41985299914195678</c:v>
                </c:pt>
                <c:pt idx="10">
                  <c:v>0.15985266962807348</c:v>
                </c:pt>
                <c:pt idx="11">
                  <c:v>0.17110106603930619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Gesamtbevölkerung!$AF$17</c:f>
              <c:strCache>
                <c:ptCount val="1"/>
                <c:pt idx="0">
                  <c:v>2011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Gesamtbevölkerung!$AG$5:$AR$5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Gesamtbevölkerung!$AG$17:$AR$17</c:f>
              <c:numCache>
                <c:formatCode>0.00</c:formatCode>
                <c:ptCount val="12"/>
                <c:pt idx="0">
                  <c:v>8.2553746259017222E-2</c:v>
                </c:pt>
                <c:pt idx="1">
                  <c:v>-3.2907549750995531E-2</c:v>
                </c:pt>
                <c:pt idx="2">
                  <c:v>0.29109607818346972</c:v>
                </c:pt>
                <c:pt idx="3">
                  <c:v>0.33887362610117072</c:v>
                </c:pt>
                <c:pt idx="4">
                  <c:v>-0.21692502229700253</c:v>
                </c:pt>
                <c:pt idx="5">
                  <c:v>-0.2866683231078902</c:v>
                </c:pt>
                <c:pt idx="6">
                  <c:v>0.20496892300866476</c:v>
                </c:pt>
                <c:pt idx="7">
                  <c:v>-0.26667213564858722</c:v>
                </c:pt>
                <c:pt idx="8">
                  <c:v>0.30995710954945033</c:v>
                </c:pt>
                <c:pt idx="9">
                  <c:v>-6.0108558997456957E-2</c:v>
                </c:pt>
                <c:pt idx="10">
                  <c:v>-4.8619683088267064E-2</c:v>
                </c:pt>
                <c:pt idx="11">
                  <c:v>4.2708733598593234E-3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Gesamtbevölkerung!$AF$18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Gesamtbevölkerung!$AG$5:$AR$5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Gesamtbevölkerung!$AG$18:$AR$18</c:f>
              <c:numCache>
                <c:formatCode>0.00</c:formatCode>
                <c:ptCount val="12"/>
                <c:pt idx="0">
                  <c:v>-0.12219049570277292</c:v>
                </c:pt>
                <c:pt idx="1">
                  <c:v>0.11819042672313848</c:v>
                </c:pt>
                <c:pt idx="2">
                  <c:v>-9.1927474084685823E-2</c:v>
                </c:pt>
                <c:pt idx="3">
                  <c:v>0.16767839848497532</c:v>
                </c:pt>
                <c:pt idx="4">
                  <c:v>8.650660223659809E-2</c:v>
                </c:pt>
                <c:pt idx="5">
                  <c:v>0.11093114527641884</c:v>
                </c:pt>
                <c:pt idx="6">
                  <c:v>-0.40290032079725541</c:v>
                </c:pt>
                <c:pt idx="7">
                  <c:v>-0.22477477085670083</c:v>
                </c:pt>
                <c:pt idx="8">
                  <c:v>-5.127943110775722E-2</c:v>
                </c:pt>
                <c:pt idx="9">
                  <c:v>-1.675945729157307E-2</c:v>
                </c:pt>
                <c:pt idx="10">
                  <c:v>-5.7122766935099815E-2</c:v>
                </c:pt>
                <c:pt idx="11">
                  <c:v>-0.37139258524147517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Gesamtbevölkerung!$AF$19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Gesamtbevölkerung!$AG$5:$AR$5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Gesamtbevölkerung!$AG$19:$AR$19</c:f>
              <c:numCache>
                <c:formatCode>0.00</c:formatCode>
                <c:ptCount val="12"/>
                <c:pt idx="0">
                  <c:v>-8.2553746259017055E-2</c:v>
                </c:pt>
                <c:pt idx="1">
                  <c:v>0.68711897661478882</c:v>
                </c:pt>
                <c:pt idx="2">
                  <c:v>-0.26435274729935548</c:v>
                </c:pt>
                <c:pt idx="3">
                  <c:v>-0.15914752879211727</c:v>
                </c:pt>
                <c:pt idx="4">
                  <c:v>0.43440028653672541</c:v>
                </c:pt>
                <c:pt idx="5">
                  <c:v>0.14998335593559459</c:v>
                </c:pt>
                <c:pt idx="6">
                  <c:v>-0.13591524391727161</c:v>
                </c:pt>
                <c:pt idx="7">
                  <c:v>-4.0517256874632354E-2</c:v>
                </c:pt>
                <c:pt idx="8">
                  <c:v>-0.15950933567475029</c:v>
                </c:pt>
                <c:pt idx="9">
                  <c:v>-0.12892739545273926</c:v>
                </c:pt>
                <c:pt idx="10">
                  <c:v>-1.7277723059362746E-2</c:v>
                </c:pt>
                <c:pt idx="11">
                  <c:v>-0.11824804389852807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Gesamtbevölkerung!$AF$20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Gesamtbevölkerung!$AG$5:$AR$5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Gesamtbevölkerung!$AG$20:$AR$20</c:f>
              <c:numCache>
                <c:formatCode>0.00</c:formatCode>
                <c:ptCount val="12"/>
                <c:pt idx="0">
                  <c:v>-0.1855606603147836</c:v>
                </c:pt>
                <c:pt idx="1">
                  <c:v>-0.26767044960854541</c:v>
                </c:pt>
                <c:pt idx="2">
                  <c:v>0.45976317676136397</c:v>
                </c:pt>
                <c:pt idx="3">
                  <c:v>-0.11359635210339002</c:v>
                </c:pt>
                <c:pt idx="4">
                  <c:v>1.6541512707430917E-2</c:v>
                </c:pt>
                <c:pt idx="5">
                  <c:v>-7.8518990556910515E-3</c:v>
                </c:pt>
                <c:pt idx="6">
                  <c:v>0.12804270759328229</c:v>
                </c:pt>
                <c:pt idx="7">
                  <c:v>9.4757173232247929E-2</c:v>
                </c:pt>
                <c:pt idx="8">
                  <c:v>0.22632836123077843</c:v>
                </c:pt>
                <c:pt idx="9">
                  <c:v>1.6759457291572896E-2</c:v>
                </c:pt>
                <c:pt idx="10">
                  <c:v>0.12127317524388134</c:v>
                </c:pt>
                <c:pt idx="11">
                  <c:v>0.44091490185767052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Gesamtbevölkerung!$AF$21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Gesamtbevölkerung!$AG$5:$AR$5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Gesamtbevölkerung!$AG$21:$AR$21</c:f>
              <c:numCache>
                <c:formatCode>0.00</c:formatCode>
                <c:ptCount val="12"/>
                <c:pt idx="0">
                  <c:v>0.19010827093411417</c:v>
                </c:pt>
                <c:pt idx="1">
                  <c:v>0.14350441823096427</c:v>
                </c:pt>
                <c:pt idx="2">
                  <c:v>0.20875365729033252</c:v>
                </c:pt>
                <c:pt idx="3">
                  <c:v>-0.11921851301308053</c:v>
                </c:pt>
                <c:pt idx="4">
                  <c:v>-0.29293424830808906</c:v>
                </c:pt>
                <c:pt idx="5">
                  <c:v>-6.3437523471519847E-2</c:v>
                </c:pt>
                <c:pt idx="6">
                  <c:v>0.12088791120887912</c:v>
                </c:pt>
                <c:pt idx="7">
                  <c:v>4.0517256874632514E-2</c:v>
                </c:pt>
                <c:pt idx="8">
                  <c:v>0.16980816504769233</c:v>
                </c:pt>
                <c:pt idx="9">
                  <c:v>-9.0720556099102623E-2</c:v>
                </c:pt>
                <c:pt idx="10">
                  <c:v>1.7277723059362912E-2</c:v>
                </c:pt>
                <c:pt idx="11">
                  <c:v>-0.23297732386002007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Gesamtbevölkerung!$AF$22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Gesamtbevölkerung!$AG$5:$AR$5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Gesamtbevölkerung!$AG$22:$AR$22</c:f>
              <c:numCache>
                <c:formatCode>0.00</c:formatCode>
                <c:ptCount val="12"/>
                <c:pt idx="0">
                  <c:v>0.56025339057667922</c:v>
                </c:pt>
                <c:pt idx="1">
                  <c:v>-1.9147964995401449E-2</c:v>
                </c:pt>
                <c:pt idx="2">
                  <c:v>-7.9594695797544801E-2</c:v>
                </c:pt>
                <c:pt idx="3">
                  <c:v>2.9162568920976288E-2</c:v>
                </c:pt>
                <c:pt idx="4">
                  <c:v>0.10354278900232922</c:v>
                </c:pt>
                <c:pt idx="5">
                  <c:v>-0.41251182542191406</c:v>
                </c:pt>
                <c:pt idx="6">
                  <c:v>0.20232166034366744</c:v>
                </c:pt>
                <c:pt idx="7">
                  <c:v>8.0411437056513144E-2</c:v>
                </c:pt>
                <c:pt idx="8">
                  <c:v>0.16184817115443276</c:v>
                </c:pt>
                <c:pt idx="9">
                  <c:v>0.25429475738194462</c:v>
                </c:pt>
                <c:pt idx="10">
                  <c:v>-0.18209306383902193</c:v>
                </c:pt>
                <c:pt idx="11">
                  <c:v>0.32045930968193925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Gesamtbevölkerung!$AF$23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Gesamtbevölkerung!$AG$5:$AR$5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Gesamtbevölkerung!$AG$23:$AR$23</c:f>
              <c:numCache>
                <c:formatCode>0.00</c:formatCode>
                <c:ptCount val="12"/>
                <c:pt idx="0">
                  <c:v>0.27022355207252147</c:v>
                </c:pt>
                <c:pt idx="1">
                  <c:v>-0.22949341038412976</c:v>
                </c:pt>
                <c:pt idx="2">
                  <c:v>3.5284773090077312E-2</c:v>
                </c:pt>
                <c:pt idx="3">
                  <c:v>-0.23196599772656096</c:v>
                </c:pt>
                <c:pt idx="4">
                  <c:v>-5.1679150117733469E-2</c:v>
                </c:pt>
                <c:pt idx="5">
                  <c:v>7.1706255592630844E-2</c:v>
                </c:pt>
                <c:pt idx="6">
                  <c:v>-0.29105573864724077</c:v>
                </c:pt>
                <c:pt idx="7">
                  <c:v>-0.20540567316676944</c:v>
                </c:pt>
                <c:pt idx="8">
                  <c:v>-0.277455502922969</c:v>
                </c:pt>
                <c:pt idx="9">
                  <c:v>0.44774741444536575</c:v>
                </c:pt>
                <c:pt idx="10">
                  <c:v>-9.0413988996502603E-2</c:v>
                </c:pt>
                <c:pt idx="11">
                  <c:v>0.46549680011063782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Gesamtbevölkerung!$AF$24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Gesamtbevölkerung!$AG$5:$AR$5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Gesamtbevölkerung!$AG$24:$AR$24</c:f>
              <c:numCache>
                <c:formatCode>0.00</c:formatCode>
                <c:ptCount val="12"/>
                <c:pt idx="0">
                  <c:v>0.16675199799874346</c:v>
                </c:pt>
                <c:pt idx="1">
                  <c:v>1.9147964995401629E-2</c:v>
                </c:pt>
                <c:pt idx="2">
                  <c:v>0.4220377548924984</c:v>
                </c:pt>
                <c:pt idx="3">
                  <c:v>0.11746522497611027</c:v>
                </c:pt>
                <c:pt idx="4">
                  <c:v>-0.15827007526061085</c:v>
                </c:pt>
                <c:pt idx="5">
                  <c:v>0.11148362454624118</c:v>
                </c:pt>
                <c:pt idx="6">
                  <c:v>-0.12088791120887912</c:v>
                </c:pt>
                <c:pt idx="7">
                  <c:v>0.29830496425862446</c:v>
                </c:pt>
                <c:pt idx="8">
                  <c:v>5.127943110775722E-2</c:v>
                </c:pt>
                <c:pt idx="9">
                  <c:v>-0.15808960995140908</c:v>
                </c:pt>
                <c:pt idx="10">
                  <c:v>0.18727774695450461</c:v>
                </c:pt>
                <c:pt idx="11">
                  <c:v>-4.7505173923346931E-2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Gesamtbevölkerung!$AF$25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Gesamtbevölkerung!$AG$5:$AR$5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Gesamtbevölkerung!$AG$25:$AR$25</c:f>
              <c:numCache>
                <c:formatCode>0.00</c:formatCode>
                <c:ptCount val="12"/>
                <c:pt idx="0">
                  <c:v>-0.30476441213626376</c:v>
                </c:pt>
                <c:pt idx="1">
                  <c:v>0.26517163276599687</c:v>
                </c:pt>
                <c:pt idx="2">
                  <c:v>-0.13695488606073578</c:v>
                </c:pt>
                <c:pt idx="3">
                  <c:v>0.36200057654712897</c:v>
                </c:pt>
                <c:pt idx="4">
                  <c:v>-1.6541512707431087E-2</c:v>
                </c:pt>
                <c:pt idx="5">
                  <c:v>7.8518990556910515E-3</c:v>
                </c:pt>
                <c:pt idx="6">
                  <c:v>-0.12693527145279102</c:v>
                </c:pt>
                <c:pt idx="7">
                  <c:v>5.9128643622391244E-2</c:v>
                </c:pt>
                <c:pt idx="8">
                  <c:v>-9.8322404754167536E-2</c:v>
                </c:pt>
                <c:pt idx="9">
                  <c:v>0.13121973977918677</c:v>
                </c:pt>
                <c:pt idx="10">
                  <c:v>0.32060379730874128</c:v>
                </c:pt>
                <c:pt idx="11">
                  <c:v>-4.2708733598591482E-3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Gesamtbevölkerung!$AF$26</c:f>
              <c:strCache>
                <c:ptCount val="1"/>
                <c:pt idx="0">
                  <c:v>2020p</c:v>
                </c:pt>
              </c:strCache>
            </c:strRef>
          </c:tx>
          <c:marker>
            <c:symbol val="none"/>
          </c:marker>
          <c:cat>
            <c:strRef>
              <c:f>Gesamtbevölkerung!$AG$5:$AR$5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Gesamtbevölkerung!$AG$26:$AR$26</c:f>
              <c:numCache>
                <c:formatCode>0.00</c:formatCode>
                <c:ptCount val="12"/>
                <c:pt idx="0">
                  <c:v>-0.12775479145971752</c:v>
                </c:pt>
                <c:pt idx="1">
                  <c:v>0.50374760127886309</c:v>
                </c:pt>
                <c:pt idx="2">
                  <c:v>-0.10631820903025348</c:v>
                </c:pt>
                <c:pt idx="3">
                  <c:v>9.9209476468874305E-2</c:v>
                </c:pt>
                <c:pt idx="4">
                  <c:v>2.2797334415049313E-2</c:v>
                </c:pt>
                <c:pt idx="5">
                  <c:v>-0.14435388143688221</c:v>
                </c:pt>
                <c:pt idx="6">
                  <c:v>-0.17848725721796413</c:v>
                </c:pt>
                <c:pt idx="7">
                  <c:v>4.9042224815860229E-2</c:v>
                </c:pt>
                <c:pt idx="8">
                  <c:v>0.41014310447170327</c:v>
                </c:pt>
                <c:pt idx="9">
                  <c:v>0.120446774543723</c:v>
                </c:pt>
                <c:pt idx="10">
                  <c:v>0.82189512256384822</c:v>
                </c:pt>
                <c:pt idx="11">
                  <c:v>1.5149285280563158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Gesamtbevölkerung!$AF$30</c:f>
              <c:strCache>
                <c:ptCount val="1"/>
                <c:pt idx="0">
                  <c:v>Erwartungsbereich (99%)</c:v>
                </c:pt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cat>
            <c:strRef>
              <c:f>Gesamtbevölkerung!$AG$5:$AR$5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Gesamtbevölkerung!$AG$30:$AR$30</c:f>
              <c:numCache>
                <c:formatCode>0.00</c:formatCode>
                <c:ptCount val="12"/>
                <c:pt idx="0">
                  <c:v>-0.49501593189773119</c:v>
                </c:pt>
                <c:pt idx="1">
                  <c:v>-0.49875079957371227</c:v>
                </c:pt>
                <c:pt idx="2">
                  <c:v>-0.45601977940971949</c:v>
                </c:pt>
                <c:pt idx="3">
                  <c:v>-0.50035932887778445</c:v>
                </c:pt>
                <c:pt idx="4">
                  <c:v>-0.512953650278548</c:v>
                </c:pt>
                <c:pt idx="5">
                  <c:v>-0.52464104524271238</c:v>
                </c:pt>
                <c:pt idx="6">
                  <c:v>-0.48114984666397737</c:v>
                </c:pt>
                <c:pt idx="7">
                  <c:v>-0.49828415334893639</c:v>
                </c:pt>
                <c:pt idx="8">
                  <c:v>-0.52995229850943226</c:v>
                </c:pt>
                <c:pt idx="9">
                  <c:v>-0.51284922845925085</c:v>
                </c:pt>
                <c:pt idx="10">
                  <c:v>-0.48613214491788898</c:v>
                </c:pt>
                <c:pt idx="11">
                  <c:v>-0.50687675920464392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Gesamtbevölkerung!$AF$31</c:f>
              <c:strCache>
                <c:ptCount val="1"/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cat>
            <c:strRef>
              <c:f>Gesamtbevölkerung!$AG$5:$AR$5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Gesamtbevölkerung!$AG$31:$AR$31</c:f>
              <c:numCache>
                <c:formatCode>0.00</c:formatCode>
                <c:ptCount val="12"/>
                <c:pt idx="0">
                  <c:v>0.60676748941630987</c:v>
                </c:pt>
                <c:pt idx="1">
                  <c:v>0.6039974413641207</c:v>
                </c:pt>
                <c:pt idx="2">
                  <c:v>0.55422920168651568</c:v>
                </c:pt>
                <c:pt idx="3">
                  <c:v>0.5988501475910899</c:v>
                </c:pt>
                <c:pt idx="4">
                  <c:v>0.60725295408079183</c:v>
                </c:pt>
                <c:pt idx="5">
                  <c:v>0.616220446174778</c:v>
                </c:pt>
                <c:pt idx="6">
                  <c:v>0.55655046000806796</c:v>
                </c:pt>
                <c:pt idx="7">
                  <c:v>0.59636860298065686</c:v>
                </c:pt>
                <c:pt idx="8">
                  <c:v>0.5981621850679304</c:v>
                </c:pt>
                <c:pt idx="9">
                  <c:v>0.60759754608447214</c:v>
                </c:pt>
                <c:pt idx="10">
                  <c:v>0.58831882479925235</c:v>
                </c:pt>
                <c:pt idx="11">
                  <c:v>0.62730669462467492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954240"/>
        <c:axId val="114955776"/>
      </c:lineChart>
      <c:catAx>
        <c:axId val="114954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14955776"/>
        <c:crosses val="autoZero"/>
        <c:auto val="1"/>
        <c:lblAlgn val="ctr"/>
        <c:lblOffset val="100"/>
        <c:noMultiLvlLbl val="0"/>
      </c:catAx>
      <c:valAx>
        <c:axId val="114955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4954240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2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'65 Jahre und älter'!$A$16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'65 Jahre und älter'!$B$5:$M$5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älter'!$B$16:$M$16</c:f>
              <c:numCache>
                <c:formatCode>General</c:formatCode>
                <c:ptCount val="12"/>
                <c:pt idx="0">
                  <c:v>12</c:v>
                </c:pt>
                <c:pt idx="1">
                  <c:v>10</c:v>
                </c:pt>
                <c:pt idx="2">
                  <c:v>19</c:v>
                </c:pt>
                <c:pt idx="3">
                  <c:v>12</c:v>
                </c:pt>
                <c:pt idx="4">
                  <c:v>18</c:v>
                </c:pt>
                <c:pt idx="5">
                  <c:v>11</c:v>
                </c:pt>
                <c:pt idx="6">
                  <c:v>18</c:v>
                </c:pt>
                <c:pt idx="7">
                  <c:v>12</c:v>
                </c:pt>
                <c:pt idx="8">
                  <c:v>15</c:v>
                </c:pt>
                <c:pt idx="9">
                  <c:v>21</c:v>
                </c:pt>
                <c:pt idx="10">
                  <c:v>18</c:v>
                </c:pt>
                <c:pt idx="11">
                  <c:v>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'65 Jahre und älter'!$A$17</c:f>
              <c:strCache>
                <c:ptCount val="1"/>
                <c:pt idx="0">
                  <c:v>2011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'65 Jahre und älter'!$B$5:$M$5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älter'!$B$17:$M$17</c:f>
              <c:numCache>
                <c:formatCode>General</c:formatCode>
                <c:ptCount val="12"/>
                <c:pt idx="0">
                  <c:v>16</c:v>
                </c:pt>
                <c:pt idx="1">
                  <c:v>15</c:v>
                </c:pt>
                <c:pt idx="2">
                  <c:v>25</c:v>
                </c:pt>
                <c:pt idx="3">
                  <c:v>23</c:v>
                </c:pt>
                <c:pt idx="4">
                  <c:v>11</c:v>
                </c:pt>
                <c:pt idx="5">
                  <c:v>11</c:v>
                </c:pt>
                <c:pt idx="6">
                  <c:v>21</c:v>
                </c:pt>
                <c:pt idx="7">
                  <c:v>13</c:v>
                </c:pt>
                <c:pt idx="8">
                  <c:v>20</c:v>
                </c:pt>
                <c:pt idx="9">
                  <c:v>14</c:v>
                </c:pt>
                <c:pt idx="10">
                  <c:v>15</c:v>
                </c:pt>
                <c:pt idx="11">
                  <c:v>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'65 Jahre und älter'!$A$18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'65 Jahre und älter'!$B$5:$M$5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älter'!$B$18:$M$18</c:f>
              <c:numCache>
                <c:formatCode>General</c:formatCode>
                <c:ptCount val="12"/>
                <c:pt idx="0">
                  <c:v>15</c:v>
                </c:pt>
                <c:pt idx="1">
                  <c:v>14</c:v>
                </c:pt>
                <c:pt idx="2">
                  <c:v>16</c:v>
                </c:pt>
                <c:pt idx="3">
                  <c:v>15</c:v>
                </c:pt>
                <c:pt idx="4">
                  <c:v>20</c:v>
                </c:pt>
                <c:pt idx="5">
                  <c:v>18</c:v>
                </c:pt>
                <c:pt idx="6">
                  <c:v>10</c:v>
                </c:pt>
                <c:pt idx="7">
                  <c:v>15</c:v>
                </c:pt>
                <c:pt idx="8">
                  <c:v>17</c:v>
                </c:pt>
                <c:pt idx="9">
                  <c:v>13</c:v>
                </c:pt>
                <c:pt idx="10">
                  <c:v>13</c:v>
                </c:pt>
                <c:pt idx="11">
                  <c:v>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'65 Jahre und älter'!$A$19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'65 Jahre und älter'!$B$5:$M$5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älter'!$B$19:$M$19</c:f>
              <c:numCache>
                <c:formatCode>General</c:formatCode>
                <c:ptCount val="12"/>
                <c:pt idx="0">
                  <c:v>17</c:v>
                </c:pt>
                <c:pt idx="1">
                  <c:v>22</c:v>
                </c:pt>
                <c:pt idx="2">
                  <c:v>15</c:v>
                </c:pt>
                <c:pt idx="3">
                  <c:v>13</c:v>
                </c:pt>
                <c:pt idx="4">
                  <c:v>23</c:v>
                </c:pt>
                <c:pt idx="5">
                  <c:v>21</c:v>
                </c:pt>
                <c:pt idx="6">
                  <c:v>13</c:v>
                </c:pt>
                <c:pt idx="7">
                  <c:v>17</c:v>
                </c:pt>
                <c:pt idx="8">
                  <c:v>14</c:v>
                </c:pt>
                <c:pt idx="9">
                  <c:v>13</c:v>
                </c:pt>
                <c:pt idx="10">
                  <c:v>15</c:v>
                </c:pt>
                <c:pt idx="11">
                  <c:v>14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'65 Jahre und älter'!$A$20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'65 Jahre und älter'!$B$5:$M$5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älter'!$B$20:$M$20</c:f>
              <c:numCache>
                <c:formatCode>General</c:formatCode>
                <c:ptCount val="12"/>
                <c:pt idx="0">
                  <c:v>13</c:v>
                </c:pt>
                <c:pt idx="1">
                  <c:v>11</c:v>
                </c:pt>
                <c:pt idx="2">
                  <c:v>29</c:v>
                </c:pt>
                <c:pt idx="3">
                  <c:v>14</c:v>
                </c:pt>
                <c:pt idx="4">
                  <c:v>17</c:v>
                </c:pt>
                <c:pt idx="5">
                  <c:v>16</c:v>
                </c:pt>
                <c:pt idx="6">
                  <c:v>22</c:v>
                </c:pt>
                <c:pt idx="7">
                  <c:v>19</c:v>
                </c:pt>
                <c:pt idx="8">
                  <c:v>24</c:v>
                </c:pt>
                <c:pt idx="9">
                  <c:v>17</c:v>
                </c:pt>
                <c:pt idx="10">
                  <c:v>18</c:v>
                </c:pt>
                <c:pt idx="11">
                  <c:v>22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'65 Jahre und älter'!$A$21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'65 Jahre und älter'!$B$5:$M$5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älter'!$B$21:$M$21</c:f>
              <c:numCache>
                <c:formatCode>General</c:formatCode>
                <c:ptCount val="12"/>
                <c:pt idx="0">
                  <c:v>20</c:v>
                </c:pt>
                <c:pt idx="1">
                  <c:v>20</c:v>
                </c:pt>
                <c:pt idx="2">
                  <c:v>24</c:v>
                </c:pt>
                <c:pt idx="3">
                  <c:v>14</c:v>
                </c:pt>
                <c:pt idx="4">
                  <c:v>11</c:v>
                </c:pt>
                <c:pt idx="5">
                  <c:v>15</c:v>
                </c:pt>
                <c:pt idx="6">
                  <c:v>21</c:v>
                </c:pt>
                <c:pt idx="7">
                  <c:v>19</c:v>
                </c:pt>
                <c:pt idx="8">
                  <c:v>16</c:v>
                </c:pt>
                <c:pt idx="9">
                  <c:v>12</c:v>
                </c:pt>
                <c:pt idx="10">
                  <c:v>20</c:v>
                </c:pt>
                <c:pt idx="11">
                  <c:v>15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'65 Jahre und älter'!$A$22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'65 Jahre und älter'!$B$5:$M$5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älter'!$B$22:$M$22</c:f>
              <c:numCache>
                <c:formatCode>General</c:formatCode>
                <c:ptCount val="12"/>
                <c:pt idx="0">
                  <c:v>22</c:v>
                </c:pt>
                <c:pt idx="1">
                  <c:v>15</c:v>
                </c:pt>
                <c:pt idx="2">
                  <c:v>21</c:v>
                </c:pt>
                <c:pt idx="3">
                  <c:v>17</c:v>
                </c:pt>
                <c:pt idx="4">
                  <c:v>19</c:v>
                </c:pt>
                <c:pt idx="5">
                  <c:v>12</c:v>
                </c:pt>
                <c:pt idx="6">
                  <c:v>26</c:v>
                </c:pt>
                <c:pt idx="7">
                  <c:v>15</c:v>
                </c:pt>
                <c:pt idx="8">
                  <c:v>19</c:v>
                </c:pt>
                <c:pt idx="9">
                  <c:v>21</c:v>
                </c:pt>
                <c:pt idx="10">
                  <c:v>15</c:v>
                </c:pt>
                <c:pt idx="11">
                  <c:v>19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'65 Jahre und älter'!$A$23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'65 Jahre und älter'!$B$5:$M$5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älter'!$B$23:$M$23</c:f>
              <c:numCache>
                <c:formatCode>General</c:formatCode>
                <c:ptCount val="12"/>
                <c:pt idx="0">
                  <c:v>22</c:v>
                </c:pt>
                <c:pt idx="1">
                  <c:v>12</c:v>
                </c:pt>
                <c:pt idx="2">
                  <c:v>21</c:v>
                </c:pt>
                <c:pt idx="3">
                  <c:v>12</c:v>
                </c:pt>
                <c:pt idx="4">
                  <c:v>14</c:v>
                </c:pt>
                <c:pt idx="5">
                  <c:v>16</c:v>
                </c:pt>
                <c:pt idx="6">
                  <c:v>13</c:v>
                </c:pt>
                <c:pt idx="7">
                  <c:v>16</c:v>
                </c:pt>
                <c:pt idx="8">
                  <c:v>12</c:v>
                </c:pt>
                <c:pt idx="9">
                  <c:v>23</c:v>
                </c:pt>
                <c:pt idx="10">
                  <c:v>17</c:v>
                </c:pt>
                <c:pt idx="11">
                  <c:v>24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'65 Jahre und älter'!$A$24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'65 Jahre und älter'!$B$5:$M$5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älter'!$B$24:$M$24</c:f>
              <c:numCache>
                <c:formatCode>General</c:formatCode>
                <c:ptCount val="12"/>
                <c:pt idx="0">
                  <c:v>23</c:v>
                </c:pt>
                <c:pt idx="1">
                  <c:v>15</c:v>
                </c:pt>
                <c:pt idx="2">
                  <c:v>33</c:v>
                </c:pt>
                <c:pt idx="3">
                  <c:v>20</c:v>
                </c:pt>
                <c:pt idx="4">
                  <c:v>14</c:v>
                </c:pt>
                <c:pt idx="5">
                  <c:v>18</c:v>
                </c:pt>
                <c:pt idx="6">
                  <c:v>18</c:v>
                </c:pt>
                <c:pt idx="7">
                  <c:v>26</c:v>
                </c:pt>
                <c:pt idx="8">
                  <c:v>16</c:v>
                </c:pt>
                <c:pt idx="9">
                  <c:v>16</c:v>
                </c:pt>
                <c:pt idx="10">
                  <c:v>22</c:v>
                </c:pt>
                <c:pt idx="11">
                  <c:v>16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'65 Jahre und älter'!$A$25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'65 Jahre und älter'!$B$5:$M$5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älter'!$B$25:$M$25</c:f>
              <c:numCache>
                <c:formatCode>General</c:formatCode>
                <c:ptCount val="12"/>
                <c:pt idx="0">
                  <c:v>11</c:v>
                </c:pt>
                <c:pt idx="1">
                  <c:v>21</c:v>
                </c:pt>
                <c:pt idx="2">
                  <c:v>18</c:v>
                </c:pt>
                <c:pt idx="3">
                  <c:v>22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21</c:v>
                </c:pt>
                <c:pt idx="8">
                  <c:v>14</c:v>
                </c:pt>
                <c:pt idx="9">
                  <c:v>19</c:v>
                </c:pt>
                <c:pt idx="10">
                  <c:v>27</c:v>
                </c:pt>
                <c:pt idx="11">
                  <c:v>18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'65 Jahre und älter'!$A$26</c:f>
              <c:strCache>
                <c:ptCount val="1"/>
                <c:pt idx="0">
                  <c:v>2020p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'65 Jahre und älter'!$B$5:$M$5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älter'!$B$26:$M$26</c:f>
              <c:numCache>
                <c:formatCode>General</c:formatCode>
                <c:ptCount val="12"/>
                <c:pt idx="0">
                  <c:v>17</c:v>
                </c:pt>
                <c:pt idx="1">
                  <c:v>27</c:v>
                </c:pt>
                <c:pt idx="2">
                  <c:v>22</c:v>
                </c:pt>
                <c:pt idx="3">
                  <c:v>20</c:v>
                </c:pt>
                <c:pt idx="4">
                  <c:v>13</c:v>
                </c:pt>
                <c:pt idx="5">
                  <c:v>15</c:v>
                </c:pt>
                <c:pt idx="6">
                  <c:v>17</c:v>
                </c:pt>
                <c:pt idx="7">
                  <c:v>18</c:v>
                </c:pt>
                <c:pt idx="8">
                  <c:v>26</c:v>
                </c:pt>
                <c:pt idx="9">
                  <c:v>20</c:v>
                </c:pt>
                <c:pt idx="10">
                  <c:v>36</c:v>
                </c:pt>
                <c:pt idx="11">
                  <c:v>47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'65 Jahre und älter'!$A$30</c:f>
              <c:strCache>
                <c:ptCount val="1"/>
                <c:pt idx="0">
                  <c:v>Erwartungsbereich (99%)</c:v>
                </c:pt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cat>
            <c:strRef>
              <c:f>'65 Jahre und älter'!$B$5:$M$5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älter'!$B$30:$M$30</c:f>
              <c:numCache>
                <c:formatCode>0</c:formatCode>
                <c:ptCount val="12"/>
                <c:pt idx="0">
                  <c:v>11</c:v>
                </c:pt>
                <c:pt idx="1">
                  <c:v>8</c:v>
                </c:pt>
                <c:pt idx="2">
                  <c:v>14</c:v>
                </c:pt>
                <c:pt idx="3">
                  <c:v>8</c:v>
                </c:pt>
                <c:pt idx="4">
                  <c:v>9</c:v>
                </c:pt>
                <c:pt idx="5">
                  <c:v>8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11</c:v>
                </c:pt>
                <c:pt idx="11">
                  <c:v>9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'65 Jahre und älter'!$A$31</c:f>
              <c:strCache>
                <c:ptCount val="1"/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cat>
            <c:strRef>
              <c:f>'65 Jahre und älter'!$B$5:$M$5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älter'!$B$31:$M$31</c:f>
              <c:numCache>
                <c:formatCode>0</c:formatCode>
                <c:ptCount val="12"/>
                <c:pt idx="0">
                  <c:v>35</c:v>
                </c:pt>
                <c:pt idx="1">
                  <c:v>30</c:v>
                </c:pt>
                <c:pt idx="2">
                  <c:v>40</c:v>
                </c:pt>
                <c:pt idx="3">
                  <c:v>30</c:v>
                </c:pt>
                <c:pt idx="4">
                  <c:v>31</c:v>
                </c:pt>
                <c:pt idx="5">
                  <c:v>30</c:v>
                </c:pt>
                <c:pt idx="6">
                  <c:v>35</c:v>
                </c:pt>
                <c:pt idx="7">
                  <c:v>34</c:v>
                </c:pt>
                <c:pt idx="8">
                  <c:v>33</c:v>
                </c:pt>
                <c:pt idx="9">
                  <c:v>32</c:v>
                </c:pt>
                <c:pt idx="10">
                  <c:v>34</c:v>
                </c:pt>
                <c:pt idx="11">
                  <c:v>31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'65 Jahre und älter'!$A$29</c:f>
              <c:strCache>
                <c:ptCount val="1"/>
                <c:pt idx="0">
                  <c:v>Median 2010-19 (korrigiert)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'65 Jahre und älter'!$B$5:$M$5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älter'!$B$29:$M$29</c:f>
              <c:numCache>
                <c:formatCode>0.0</c:formatCode>
                <c:ptCount val="12"/>
                <c:pt idx="0">
                  <c:v>22.260114320519129</c:v>
                </c:pt>
                <c:pt idx="1">
                  <c:v>18.048965763841501</c:v>
                </c:pt>
                <c:pt idx="2">
                  <c:v>25.877284800992378</c:v>
                </c:pt>
                <c:pt idx="3">
                  <c:v>18.479618629288431</c:v>
                </c:pt>
                <c:pt idx="4">
                  <c:v>19.218300590801867</c:v>
                </c:pt>
                <c:pt idx="5">
                  <c:v>18.193763230521299</c:v>
                </c:pt>
                <c:pt idx="6">
                  <c:v>22.26915512818092</c:v>
                </c:pt>
                <c:pt idx="7">
                  <c:v>20.997223946222764</c:v>
                </c:pt>
                <c:pt idx="8">
                  <c:v>20.351323309757674</c:v>
                </c:pt>
                <c:pt idx="9">
                  <c:v>19.691263469157221</c:v>
                </c:pt>
                <c:pt idx="10">
                  <c:v>21.636261323508741</c:v>
                </c:pt>
                <c:pt idx="11">
                  <c:v>19.174793566810624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848128"/>
        <c:axId val="222849664"/>
      </c:lineChart>
      <c:catAx>
        <c:axId val="222848128"/>
        <c:scaling>
          <c:orientation val="minMax"/>
        </c:scaling>
        <c:delete val="0"/>
        <c:axPos val="b"/>
        <c:majorTickMark val="out"/>
        <c:minorTickMark val="none"/>
        <c:tickLblPos val="nextTo"/>
        <c:crossAx val="222849664"/>
        <c:crosses val="autoZero"/>
        <c:auto val="1"/>
        <c:lblAlgn val="ctr"/>
        <c:lblOffset val="100"/>
        <c:noMultiLvlLbl val="0"/>
      </c:catAx>
      <c:valAx>
        <c:axId val="222849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848128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2"/>
        <c:delete val="1"/>
      </c:legendEntry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34378035692889E-2"/>
          <c:y val="2.7181833444080927E-2"/>
          <c:w val="0.90607815843600037"/>
          <c:h val="0.82799023484509859"/>
        </c:manualLayout>
      </c:layout>
      <c:lineChart>
        <c:grouping val="standard"/>
        <c:varyColors val="0"/>
        <c:ser>
          <c:idx val="0"/>
          <c:order val="0"/>
          <c:tx>
            <c:strRef>
              <c:f>'65 Jahre und älter'!$AF$16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'65 Jahre und älter'!$AG$5:$AR$5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älter'!$AG$16:$AR$16</c:f>
              <c:numCache>
                <c:formatCode>0.00</c:formatCode>
                <c:ptCount val="12"/>
                <c:pt idx="0">
                  <c:v>-0.21276209469087953</c:v>
                </c:pt>
                <c:pt idx="1">
                  <c:v>-0.1909044356097376</c:v>
                </c:pt>
                <c:pt idx="2">
                  <c:v>7.2227734940416927E-2</c:v>
                </c:pt>
                <c:pt idx="3">
                  <c:v>-5.1711719750906625E-2</c:v>
                </c:pt>
                <c:pt idx="4">
                  <c:v>0.36775926311722806</c:v>
                </c:pt>
                <c:pt idx="5">
                  <c:v>-0.11707810242668629</c:v>
                </c:pt>
                <c:pt idx="6">
                  <c:v>0.18037745496578936</c:v>
                </c:pt>
                <c:pt idx="7">
                  <c:v>-0.16541320821700975</c:v>
                </c:pt>
                <c:pt idx="8">
                  <c:v>7.6343138901989169E-2</c:v>
                </c:pt>
                <c:pt idx="9">
                  <c:v>0.55739169022249879</c:v>
                </c:pt>
                <c:pt idx="10">
                  <c:v>0.21490530463688087</c:v>
                </c:pt>
                <c:pt idx="11">
                  <c:v>6.6226519032027503E-2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'65 Jahre und älter'!$AF$17</c:f>
              <c:strCache>
                <c:ptCount val="1"/>
                <c:pt idx="0">
                  <c:v>2011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'65 Jahre und älter'!$AG$5:$AR$5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älter'!$AG$17:$AR$17</c:f>
              <c:numCache>
                <c:formatCode>0.00</c:formatCode>
                <c:ptCount val="12"/>
                <c:pt idx="0">
                  <c:v>1.4327772325809519E-2</c:v>
                </c:pt>
                <c:pt idx="1">
                  <c:v>0.17280190381897959</c:v>
                </c:pt>
                <c:pt idx="2">
                  <c:v>0.36334894822408864</c:v>
                </c:pt>
                <c:pt idx="3">
                  <c:v>0.75638838366393801</c:v>
                </c:pt>
                <c:pt idx="4">
                  <c:v>-0.19227518094841597</c:v>
                </c:pt>
                <c:pt idx="5">
                  <c:v>-0.14679012964490407</c:v>
                </c:pt>
                <c:pt idx="6">
                  <c:v>0.33076471932307283</c:v>
                </c:pt>
                <c:pt idx="7">
                  <c:v>-0.12629022124656397</c:v>
                </c:pt>
                <c:pt idx="8">
                  <c:v>0.38682948442621867</c:v>
                </c:pt>
                <c:pt idx="9">
                  <c:v>3.3216344948609026E-3</c:v>
                </c:pt>
                <c:pt idx="10">
                  <c:v>-2.1648837879532756E-2</c:v>
                </c:pt>
                <c:pt idx="11">
                  <c:v>3.0345937248592136E-2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'65 Jahre und älter'!$AF$18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'65 Jahre und älter'!$AG$5:$AR$5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älter'!$AG$18:$AR$18</c:f>
              <c:numCache>
                <c:formatCode>0.00</c:formatCode>
                <c:ptCount val="12"/>
                <c:pt idx="0">
                  <c:v>-8.7933165950830353E-2</c:v>
                </c:pt>
                <c:pt idx="1">
                  <c:v>4.9877212295706769E-2</c:v>
                </c:pt>
                <c:pt idx="2">
                  <c:v>-0.1631182987952485</c:v>
                </c:pt>
                <c:pt idx="3">
                  <c:v>9.8654274266818734E-2</c:v>
                </c:pt>
                <c:pt idx="4">
                  <c:v>0.40856797044136928</c:v>
                </c:pt>
                <c:pt idx="5">
                  <c:v>0.33909923329084052</c:v>
                </c:pt>
                <c:pt idx="6">
                  <c:v>-0.39220229724249039</c:v>
                </c:pt>
                <c:pt idx="7">
                  <c:v>-3.3076370196034231E-2</c:v>
                </c:pt>
                <c:pt idx="8">
                  <c:v>0.13062624525786878</c:v>
                </c:pt>
                <c:pt idx="9">
                  <c:v>-0.10642180195307917</c:v>
                </c:pt>
                <c:pt idx="10">
                  <c:v>-0.18675026775914416</c:v>
                </c:pt>
                <c:pt idx="11">
                  <c:v>-0.36470621423439559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'65 Jahre und älter'!$AF$19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'65 Jahre und älter'!$AG$5:$AR$5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älter'!$AG$19:$AR$19</c:f>
              <c:numCache>
                <c:formatCode>0.00</c:formatCode>
                <c:ptCount val="12"/>
                <c:pt idx="0">
                  <c:v>-1.4327772325809679E-2</c:v>
                </c:pt>
                <c:pt idx="1">
                  <c:v>0.57319062152050182</c:v>
                </c:pt>
                <c:pt idx="2">
                  <c:v>-0.25185885070318259</c:v>
                </c:pt>
                <c:pt idx="3">
                  <c:v>-9.2051245786513497E-2</c:v>
                </c:pt>
                <c:pt idx="4">
                  <c:v>0.54462778678121659</c:v>
                </c:pt>
                <c:pt idx="5">
                  <c:v>0.48973062279414459</c:v>
                </c:pt>
                <c:pt idx="6">
                  <c:v>-0.24655665577675903</c:v>
                </c:pt>
                <c:pt idx="7">
                  <c:v>4.4956063086391052E-2</c:v>
                </c:pt>
                <c:pt idx="8">
                  <c:v>-0.11213615560882723</c:v>
                </c:pt>
                <c:pt idx="9">
                  <c:v>-0.14791924149086183</c:v>
                </c:pt>
                <c:pt idx="10">
                  <c:v>-0.10521224983263774</c:v>
                </c:pt>
                <c:pt idx="11">
                  <c:v>-5.7658478080052873E-2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'65 Jahre und älter'!$AF$20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'65 Jahre und älter'!$AG$5:$AR$5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älter'!$AG$20:$AR$20</c:f>
              <c:numCache>
                <c:formatCode>0.00</c:formatCode>
                <c:ptCount val="12"/>
                <c:pt idx="0">
                  <c:v>-0.28282140287577112</c:v>
                </c:pt>
                <c:pt idx="1">
                  <c:v>-0.25156907790945465</c:v>
                </c:pt>
                <c:pt idx="2">
                  <c:v>0.37622882773494964</c:v>
                </c:pt>
                <c:pt idx="3">
                  <c:v>-6.9649940266217569E-2</c:v>
                </c:pt>
                <c:pt idx="4">
                  <c:v>8.6288790373654112E-2</c:v>
                </c:pt>
                <c:pt idx="5">
                  <c:v>7.9962815689303413E-2</c:v>
                </c:pt>
                <c:pt idx="6">
                  <c:v>0.21319412538629418</c:v>
                </c:pt>
                <c:pt idx="7">
                  <c:v>0.11122775241053233</c:v>
                </c:pt>
                <c:pt idx="8">
                  <c:v>0.4482046794223124</c:v>
                </c:pt>
                <c:pt idx="9">
                  <c:v>6.0197307019880873E-2</c:v>
                </c:pt>
                <c:pt idx="10">
                  <c:v>2.1648837879532756E-2</c:v>
                </c:pt>
                <c:pt idx="11">
                  <c:v>0.4089751779955621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'65 Jahre und älter'!$AF$21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'65 Jahre und älter'!$AG$5:$AR$5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älter'!$AG$21:$AR$21</c:f>
              <c:numCache>
                <c:formatCode>0.00</c:formatCode>
                <c:ptCount val="12"/>
                <c:pt idx="0">
                  <c:v>6.5859154800011616E-2</c:v>
                </c:pt>
                <c:pt idx="1">
                  <c:v>0.31454327887041955</c:v>
                </c:pt>
                <c:pt idx="2">
                  <c:v>0.1002458790194373</c:v>
                </c:pt>
                <c:pt idx="3">
                  <c:v>-0.10126377724746258</c:v>
                </c:pt>
                <c:pt idx="4">
                  <c:v>-0.32099195827300719</c:v>
                </c:pt>
                <c:pt idx="5">
                  <c:v>-2.1939015524098673E-2</c:v>
                </c:pt>
                <c:pt idx="6">
                  <c:v>0.11869776036834151</c:v>
                </c:pt>
                <c:pt idx="7">
                  <c:v>7.3467586066485041E-2</c:v>
                </c:pt>
                <c:pt idx="8">
                  <c:v>-6.733743946588934E-2</c:v>
                </c:pt>
                <c:pt idx="9">
                  <c:v>-0.27705563416234286</c:v>
                </c:pt>
                <c:pt idx="10">
                  <c:v>9.6591794703489803E-2</c:v>
                </c:pt>
                <c:pt idx="11">
                  <c:v>-7.1979058623840839E-2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'65 Jahre und älter'!$AF$22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'65 Jahre und älter'!$AG$5:$AR$5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älter'!$AG$22:$AR$22</c:f>
              <c:numCache>
                <c:formatCode>0.00</c:formatCode>
                <c:ptCount val="12"/>
                <c:pt idx="0">
                  <c:v>0.12988979671766354</c:v>
                </c:pt>
                <c:pt idx="1">
                  <c:v>-4.9877212295706568E-2</c:v>
                </c:pt>
                <c:pt idx="2">
                  <c:v>-7.2227734940417065E-2</c:v>
                </c:pt>
                <c:pt idx="3">
                  <c:v>5.1711719750906819E-2</c:v>
                </c:pt>
                <c:pt idx="4">
                  <c:v>0.13026275182601377</c:v>
                </c:pt>
                <c:pt idx="5">
                  <c:v>-0.24595111195237496</c:v>
                </c:pt>
                <c:pt idx="6">
                  <c:v>0.33478219168569651</c:v>
                </c:pt>
                <c:pt idx="7">
                  <c:v>-0.18328567097054935</c:v>
                </c:pt>
                <c:pt idx="8">
                  <c:v>6.733743946588934E-2</c:v>
                </c:pt>
                <c:pt idx="9">
                  <c:v>0.21923243630420841</c:v>
                </c:pt>
                <c:pt idx="10">
                  <c:v>-0.20740772121810194</c:v>
                </c:pt>
                <c:pt idx="11">
                  <c:v>0.13282728366771335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'65 Jahre und älter'!$AF$23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'65 Jahre und älter'!$AG$5:$AR$5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älter'!$AG$23:$AR$23</c:f>
              <c:numCache>
                <c:formatCode>0.00</c:formatCode>
                <c:ptCount val="12"/>
                <c:pt idx="0">
                  <c:v>9.2356027737491603E-2</c:v>
                </c:pt>
                <c:pt idx="1">
                  <c:v>-0.26515144591654211</c:v>
                </c:pt>
                <c:pt idx="2">
                  <c:v>-0.10304736882340085</c:v>
                </c:pt>
                <c:pt idx="3">
                  <c:v>-0.28227650903792106</c:v>
                </c:pt>
                <c:pt idx="4">
                  <c:v>-0.19484040466910388</c:v>
                </c:pt>
                <c:pt idx="5">
                  <c:v>-2.7999780202281607E-2</c:v>
                </c:pt>
                <c:pt idx="6">
                  <c:v>-0.35477894523864384</c:v>
                </c:pt>
                <c:pt idx="7">
                  <c:v>-0.157777146907288</c:v>
                </c:pt>
                <c:pt idx="8">
                  <c:v>-0.34828530841031152</c:v>
                </c:pt>
                <c:pt idx="9">
                  <c:v>0.29099087329519874</c:v>
                </c:pt>
                <c:pt idx="10">
                  <c:v>-0.13156839140286161</c:v>
                </c:pt>
                <c:pt idx="11">
                  <c:v>0.38340539083747338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'65 Jahre und älter'!$AF$24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'65 Jahre und älter'!$AG$5:$AR$5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älter'!$AG$24:$AR$24</c:f>
              <c:numCache>
                <c:formatCode>0.00</c:formatCode>
                <c:ptCount val="12"/>
                <c:pt idx="0">
                  <c:v>9.8658511536618171E-2</c:v>
                </c:pt>
                <c:pt idx="1">
                  <c:v>-0.11630740270383876</c:v>
                </c:pt>
                <c:pt idx="2">
                  <c:v>0.35599320506157756</c:v>
                </c:pt>
                <c:pt idx="3">
                  <c:v>0.15079845562611902</c:v>
                </c:pt>
                <c:pt idx="4">
                  <c:v>-0.22540385217378747</c:v>
                </c:pt>
                <c:pt idx="5">
                  <c:v>5.1991535710553878E-2</c:v>
                </c:pt>
                <c:pt idx="6">
                  <c:v>-0.14052936399865318</c:v>
                </c:pt>
                <c:pt idx="7">
                  <c:v>0.3166603177493641</c:v>
                </c:pt>
                <c:pt idx="8">
                  <c:v>-0.16403208752726531</c:v>
                </c:pt>
                <c:pt idx="9">
                  <c:v>-0.13601007421572112</c:v>
                </c:pt>
                <c:pt idx="10">
                  <c:v>8.1191795906153497E-2</c:v>
                </c:pt>
                <c:pt idx="11">
                  <c:v>-0.11273864805702632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'65 Jahre und älter'!$AF$25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'65 Jahre und älter'!$AG$5:$AR$5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älter'!$AG$25:$AR$25</c:f>
              <c:numCache>
                <c:formatCode>0.00</c:formatCode>
                <c:ptCount val="12"/>
                <c:pt idx="0">
                  <c:v>-0.48956516179472415</c:v>
                </c:pt>
                <c:pt idx="1">
                  <c:v>0.20182708429827742</c:v>
                </c:pt>
                <c:pt idx="2">
                  <c:v>-0.28149662426080907</c:v>
                </c:pt>
                <c:pt idx="3">
                  <c:v>0.22971562125388295</c:v>
                </c:pt>
                <c:pt idx="4">
                  <c:v>-8.6288790373654306E-2</c:v>
                </c:pt>
                <c:pt idx="5">
                  <c:v>2.1939015524098673E-2</c:v>
                </c:pt>
                <c:pt idx="6">
                  <c:v>-0.11869776036834168</c:v>
                </c:pt>
                <c:pt idx="7">
                  <c:v>3.3076370196034231E-2</c:v>
                </c:pt>
                <c:pt idx="8">
                  <c:v>-0.28942422831191811</c:v>
                </c:pt>
                <c:pt idx="9">
                  <c:v>-3.3216344948609026E-3</c:v>
                </c:pt>
                <c:pt idx="10">
                  <c:v>0.28901080966392295</c:v>
                </c:pt>
                <c:pt idx="11">
                  <c:v>-3.0345937248592136E-2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'65 Jahre und älter'!$AF$26</c:f>
              <c:strCache>
                <c:ptCount val="1"/>
                <c:pt idx="0">
                  <c:v>2020p</c:v>
                </c:pt>
              </c:strCache>
            </c:strRef>
          </c:tx>
          <c:marker>
            <c:symbol val="none"/>
          </c:marker>
          <c:cat>
            <c:strRef>
              <c:f>'65 Jahre und älter'!$AG$5:$AR$5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älter'!$AG$26:$AR$26</c:f>
              <c:numCache>
                <c:formatCode>0.00</c:formatCode>
                <c:ptCount val="12"/>
                <c:pt idx="0">
                  <c:v>-0.23630221501919302</c:v>
                </c:pt>
                <c:pt idx="1">
                  <c:v>0.49593058977875643</c:v>
                </c:pt>
                <c:pt idx="2">
                  <c:v>-0.14983352507074801</c:v>
                </c:pt>
                <c:pt idx="3">
                  <c:v>8.2273417066189306E-2</c:v>
                </c:pt>
                <c:pt idx="4">
                  <c:v>-0.3235614180047755</c:v>
                </c:pt>
                <c:pt idx="5">
                  <c:v>-0.17554165073246306</c:v>
                </c:pt>
                <c:pt idx="6">
                  <c:v>-0.23661226022503964</c:v>
                </c:pt>
                <c:pt idx="7">
                  <c:v>-0.14274381955915375</c:v>
                </c:pt>
                <c:pt idx="8">
                  <c:v>0.2775582012170188</c:v>
                </c:pt>
                <c:pt idx="9">
                  <c:v>1.5678858359005697E-2</c:v>
                </c:pt>
                <c:pt idx="10">
                  <c:v>0.66387341425223179</c:v>
                </c:pt>
                <c:pt idx="11">
                  <c:v>1.4511346021138725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'65 Jahre und älter'!$AF$30</c:f>
              <c:strCache>
                <c:ptCount val="1"/>
                <c:pt idx="0">
                  <c:v>Erwartungsbereich (99%)</c:v>
                </c:pt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cat>
            <c:strRef>
              <c:f>'65 Jahre und älter'!$AG$5:$AR$5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älter'!$AG$30:$AR$30</c:f>
              <c:numCache>
                <c:formatCode>0.00</c:formatCode>
                <c:ptCount val="12"/>
                <c:pt idx="0">
                  <c:v>-0.50584260971830142</c:v>
                </c:pt>
                <c:pt idx="1">
                  <c:v>-0.55676130673222035</c:v>
                </c:pt>
                <c:pt idx="2">
                  <c:v>-0.45898497049956694</c:v>
                </c:pt>
                <c:pt idx="3">
                  <c:v>-0.56709063317352426</c:v>
                </c:pt>
                <c:pt idx="4">
                  <c:v>-0.53169636631099848</c:v>
                </c:pt>
                <c:pt idx="5">
                  <c:v>-0.56028888039064695</c:v>
                </c:pt>
                <c:pt idx="6">
                  <c:v>-0.5060432272044374</c:v>
                </c:pt>
                <c:pt idx="7">
                  <c:v>-0.5237465664217521</c:v>
                </c:pt>
                <c:pt idx="8">
                  <c:v>-0.50863146107037738</c:v>
                </c:pt>
                <c:pt idx="9">
                  <c:v>-0.54294451373844743</c:v>
                </c:pt>
                <c:pt idx="10">
                  <c:v>-0.49159423453404028</c:v>
                </c:pt>
                <c:pt idx="11">
                  <c:v>-0.53063379959521595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'65 Jahre und älter'!$AF$31</c:f>
              <c:strCache>
                <c:ptCount val="1"/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cat>
            <c:strRef>
              <c:f>'65 Jahre und älter'!$AG$5:$AR$5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'65 Jahre und älter'!$AG$31:$AR$31</c:f>
              <c:numCache>
                <c:formatCode>0.00</c:formatCode>
                <c:ptCount val="12"/>
                <c:pt idx="0">
                  <c:v>0.57231896907813196</c:v>
                </c:pt>
                <c:pt idx="1">
                  <c:v>0.66214509975417379</c:v>
                </c:pt>
                <c:pt idx="2">
                  <c:v>0.54575722714409458</c:v>
                </c:pt>
                <c:pt idx="3">
                  <c:v>0.62341012559928399</c:v>
                </c:pt>
                <c:pt idx="4">
                  <c:v>0.61304584937322759</c:v>
                </c:pt>
                <c:pt idx="5">
                  <c:v>0.64891669853507383</c:v>
                </c:pt>
                <c:pt idx="6">
                  <c:v>0.57168064071315372</c:v>
                </c:pt>
                <c:pt idx="7">
                  <c:v>0.61926167416604294</c:v>
                </c:pt>
                <c:pt idx="8">
                  <c:v>0.62151617846775464</c:v>
                </c:pt>
                <c:pt idx="9">
                  <c:v>0.62508617337440908</c:v>
                </c:pt>
                <c:pt idx="10">
                  <c:v>0.57143600234933001</c:v>
                </c:pt>
                <c:pt idx="11">
                  <c:v>0.61670580139425624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20896"/>
        <c:axId val="223922432"/>
      </c:lineChart>
      <c:catAx>
        <c:axId val="223920896"/>
        <c:scaling>
          <c:orientation val="minMax"/>
        </c:scaling>
        <c:delete val="0"/>
        <c:axPos val="b"/>
        <c:majorTickMark val="out"/>
        <c:minorTickMark val="none"/>
        <c:tickLblPos val="nextTo"/>
        <c:crossAx val="223922432"/>
        <c:crosses val="autoZero"/>
        <c:auto val="1"/>
        <c:lblAlgn val="ctr"/>
        <c:lblOffset val="100"/>
        <c:noMultiLvlLbl val="0"/>
      </c:catAx>
      <c:valAx>
        <c:axId val="2239224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23920896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2"/>
        <c:delete val="1"/>
      </c:legendEntry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'Bis 64 Jahre'!$A$16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'Bis 64 Jahre'!$B$5:$M$5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Jahre'!$B$16:$M$16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2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'Bis 64 Jahre'!$A$17</c:f>
              <c:strCache>
                <c:ptCount val="1"/>
                <c:pt idx="0">
                  <c:v>2011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'Bis 64 Jahre'!$B$5:$M$5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Jahre'!$B$17:$M$17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'Bis 64 Jahre'!$A$18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'Bis 64 Jahre'!$B$5:$M$5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Jahre'!$B$18:$M$18</c:f>
              <c:numCache>
                <c:formatCode>General</c:formatCode>
                <c:ptCount val="12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'Bis 64 Jahre'!$A$19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'Bis 64 Jahre'!$B$5:$M$5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Jahre'!$B$19:$M$19</c:f>
              <c:numCache>
                <c:formatCode>General</c:formatCode>
                <c:ptCount val="12"/>
                <c:pt idx="0">
                  <c:v>2</c:v>
                </c:pt>
                <c:pt idx="1">
                  <c:v>10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'Bis 64 Jahre'!$A$20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'Bis 64 Jahre'!$B$5:$M$5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Jahre'!$B$20:$M$20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'Bis 64 Jahre'!$A$21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'Bis 64 Jahre'!$B$5:$M$5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Jahre'!$B$21:$M$21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8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'Bis 64 Jahre'!$A$22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'Bis 64 Jahre'!$B$5:$M$5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Jahre'!$B$22:$M$22</c:f>
              <c:numCache>
                <c:formatCode>General</c:formatCode>
                <c:ptCount val="12"/>
                <c:pt idx="0">
                  <c:v>11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8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'Bis 64 Jahre'!$A$23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'Bis 64 Jahre'!$B$5:$M$5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Jahre'!$B$23:$M$23</c:f>
              <c:numCache>
                <c:formatCode>General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'Bis 64 Jahre'!$A$24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'Bis 64 Jahre'!$B$5:$M$5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Jahre'!$B$24:$M$24</c:f>
              <c:numCache>
                <c:formatCode>General</c:formatCode>
                <c:ptCount val="12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'Bis 64 Jahre'!$A$25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'Bis 64 Jahre'!$B$5:$M$5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Jahre'!$B$25:$M$25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'Bis 64 Jahre'!$A$26</c:f>
              <c:strCache>
                <c:ptCount val="1"/>
                <c:pt idx="0">
                  <c:v>2020p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'Bis 64 Jahre'!$B$5:$M$5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Jahre'!$B$26:$M$26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8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'Bis 64 Jahre'!$A$30</c:f>
              <c:strCache>
                <c:ptCount val="1"/>
                <c:pt idx="0">
                  <c:v>Erwartungsbereich (99%)</c:v>
                </c:pt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cat>
            <c:strRef>
              <c:f>'Bis 64 Jahre'!$B$5:$M$5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Jahre'!$B$30:$M$30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'Bis 64 Jahre'!$A$31</c:f>
              <c:strCache>
                <c:ptCount val="1"/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cat>
            <c:strRef>
              <c:f>'Bis 64 Jahre'!$B$5:$M$5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Jahre'!$B$31:$M$31</c:f>
              <c:numCache>
                <c:formatCode>0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'Bis 64 Jahre'!$A$29</c:f>
              <c:strCache>
                <c:ptCount val="1"/>
                <c:pt idx="0">
                  <c:v>Median 2010-19 (korrigiert)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'Bis 64 Jahre'!$B$5:$M$5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Jahre'!$B$29:$M$29</c:f>
              <c:numCache>
                <c:formatCode>0.0</c:formatCode>
                <c:ptCount val="12"/>
                <c:pt idx="0">
                  <c:v>4.0591441682259237</c:v>
                </c:pt>
                <c:pt idx="1">
                  <c:v>3.5389865195500194</c:v>
                </c:pt>
                <c:pt idx="2">
                  <c:v>4.5607439370870111</c:v>
                </c:pt>
                <c:pt idx="3">
                  <c:v>3.0272518847645413</c:v>
                </c:pt>
                <c:pt idx="4">
                  <c:v>3.0272518847645413</c:v>
                </c:pt>
                <c:pt idx="5">
                  <c:v>3.5469864656658596</c:v>
                </c:pt>
                <c:pt idx="6">
                  <c:v>3.0346611900877214</c:v>
                </c:pt>
                <c:pt idx="7">
                  <c:v>2.5299292080908744</c:v>
                </c:pt>
                <c:pt idx="8">
                  <c:v>4.026320594494007</c:v>
                </c:pt>
                <c:pt idx="9">
                  <c:v>4.0542168084660428</c:v>
                </c:pt>
                <c:pt idx="10">
                  <c:v>3.5443107083886449</c:v>
                </c:pt>
                <c:pt idx="11">
                  <c:v>4.0410763170711386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759168"/>
        <c:axId val="224773248"/>
      </c:lineChart>
      <c:catAx>
        <c:axId val="224759168"/>
        <c:scaling>
          <c:orientation val="minMax"/>
        </c:scaling>
        <c:delete val="0"/>
        <c:axPos val="b"/>
        <c:majorTickMark val="out"/>
        <c:minorTickMark val="none"/>
        <c:tickLblPos val="nextTo"/>
        <c:crossAx val="224773248"/>
        <c:crosses val="autoZero"/>
        <c:auto val="1"/>
        <c:lblAlgn val="ctr"/>
        <c:lblOffset val="100"/>
        <c:noMultiLvlLbl val="0"/>
      </c:catAx>
      <c:valAx>
        <c:axId val="224773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4759168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2"/>
        <c:delete val="1"/>
      </c:legendEntry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34378035692889E-2"/>
          <c:y val="2.7181833444080927E-2"/>
          <c:w val="0.90607815843600037"/>
          <c:h val="0.82799023484509859"/>
        </c:manualLayout>
      </c:layout>
      <c:lineChart>
        <c:grouping val="standard"/>
        <c:varyColors val="0"/>
        <c:ser>
          <c:idx val="0"/>
          <c:order val="0"/>
          <c:tx>
            <c:strRef>
              <c:f>'Bis 64 Jahre'!$AF$16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'Bis 64 Jahre'!$AG$5:$AR$5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Jahre'!$AG$16:$AR$16</c:f>
              <c:numCache>
                <c:formatCode>0.00</c:formatCode>
                <c:ptCount val="12"/>
                <c:pt idx="0">
                  <c:v>5.0802096187437251E-3</c:v>
                </c:pt>
                <c:pt idx="1">
                  <c:v>-0.13539537754612169</c:v>
                </c:pt>
                <c:pt idx="2">
                  <c:v>-0.10546052842444908</c:v>
                </c:pt>
                <c:pt idx="3">
                  <c:v>1.02151933177698</c:v>
                </c:pt>
                <c:pt idx="4">
                  <c:v>0.34767955451798666</c:v>
                </c:pt>
                <c:pt idx="5">
                  <c:v>-0.13734542456718887</c:v>
                </c:pt>
                <c:pt idx="6">
                  <c:v>1.3526809511383189</c:v>
                </c:pt>
                <c:pt idx="7">
                  <c:v>1.4189009667301342</c:v>
                </c:pt>
                <c:pt idx="8">
                  <c:v>-0.49336306241332456</c:v>
                </c:pt>
                <c:pt idx="9">
                  <c:v>0.50945262582670181</c:v>
                </c:pt>
                <c:pt idx="10">
                  <c:v>0.43884305269049156</c:v>
                </c:pt>
                <c:pt idx="11">
                  <c:v>1.0191479454315848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'Bis 64 Jahre'!$AF$17</c:f>
              <c:strCache>
                <c:ptCount val="1"/>
                <c:pt idx="0">
                  <c:v>2011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'Bis 64 Jahre'!$AG$5:$AR$5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Jahre'!$AG$17:$AR$17</c:f>
              <c:numCache>
                <c:formatCode>0.00</c:formatCode>
                <c:ptCount val="12"/>
                <c:pt idx="0">
                  <c:v>0.50345494844228922</c:v>
                </c:pt>
                <c:pt idx="1">
                  <c:v>-0.13778417176114505</c:v>
                </c:pt>
                <c:pt idx="2">
                  <c:v>0.33810195668599657</c:v>
                </c:pt>
                <c:pt idx="3">
                  <c:v>-0.32802195759641423</c:v>
                </c:pt>
                <c:pt idx="4">
                  <c:v>0.34395608480717155</c:v>
                </c:pt>
                <c:pt idx="5">
                  <c:v>-0.13972883104668324</c:v>
                </c:pt>
                <c:pt idx="6">
                  <c:v>0.67584342037194511</c:v>
                </c:pt>
                <c:pt idx="7">
                  <c:v>-0.19592738449716643</c:v>
                </c:pt>
                <c:pt idx="8">
                  <c:v>0.51571148966761915</c:v>
                </c:pt>
                <c:pt idx="9">
                  <c:v>3.5214649294107976E-3</c:v>
                </c:pt>
                <c:pt idx="10">
                  <c:v>0.14789416772745323</c:v>
                </c:pt>
                <c:pt idx="11">
                  <c:v>0.25848080794289985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'Bis 64 Jahre'!$AF$18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'Bis 64 Jahre'!$AG$5:$AR$5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Jahre'!$AG$18:$AR$18</c:f>
              <c:numCache>
                <c:formatCode>0.00</c:formatCode>
                <c:ptCount val="12"/>
                <c:pt idx="0">
                  <c:v>-0.25096766573572871</c:v>
                </c:pt>
                <c:pt idx="1">
                  <c:v>1.0046239700282324</c:v>
                </c:pt>
                <c:pt idx="2">
                  <c:v>0.33330451057220201</c:v>
                </c:pt>
                <c:pt idx="3">
                  <c:v>1.3434908876928662</c:v>
                </c:pt>
                <c:pt idx="4">
                  <c:v>-0.66521558747244758</c:v>
                </c:pt>
                <c:pt idx="5">
                  <c:v>0.14291582854807111</c:v>
                </c:pt>
                <c:pt idx="6">
                  <c:v>1.9010495710657424E-3</c:v>
                </c:pt>
                <c:pt idx="7">
                  <c:v>-0.59940509775030082</c:v>
                </c:pt>
                <c:pt idx="8">
                  <c:v>-0.49657424438592795</c:v>
                </c:pt>
                <c:pt idx="9">
                  <c:v>0.49988536631411556</c:v>
                </c:pt>
                <c:pt idx="10">
                  <c:v>0.71566799956076232</c:v>
                </c:pt>
                <c:pt idx="11">
                  <c:v>-0.2476187052945617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'Bis 64 Jahre'!$AF$19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'Bis 64 Jahre'!$AG$5:$AR$5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Jahre'!$AG$19:$AR$19</c:f>
              <c:numCache>
                <c:formatCode>0.00</c:formatCode>
                <c:ptCount val="12"/>
                <c:pt idx="0">
                  <c:v>-0.50236554077303375</c:v>
                </c:pt>
                <c:pt idx="1">
                  <c:v>1.8538820392797648</c:v>
                </c:pt>
                <c:pt idx="2">
                  <c:v>-0.33564456557621114</c:v>
                </c:pt>
                <c:pt idx="3">
                  <c:v>8.9293357720427824E-4</c:v>
                </c:pt>
                <c:pt idx="4">
                  <c:v>0.66815488929534017</c:v>
                </c:pt>
                <c:pt idx="5">
                  <c:v>-0.43051093297583204</c:v>
                </c:pt>
                <c:pt idx="6">
                  <c:v>0.99689838820624133</c:v>
                </c:pt>
                <c:pt idx="7">
                  <c:v>0.19764419096357075</c:v>
                </c:pt>
                <c:pt idx="8">
                  <c:v>-0.24746305007043759</c:v>
                </c:pt>
                <c:pt idx="9">
                  <c:v>-3.5214649294105786E-3</c:v>
                </c:pt>
                <c:pt idx="10">
                  <c:v>0.42479749891745755</c:v>
                </c:pt>
                <c:pt idx="11">
                  <c:v>-0.25021088891111787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'Bis 64 Jahre'!$AF$20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'Bis 64 Jahre'!$AG$5:$AR$5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Jahre'!$AG$20:$AR$20</c:f>
              <c:numCache>
                <c:formatCode>0.00</c:formatCode>
                <c:ptCount val="12"/>
                <c:pt idx="0">
                  <c:v>-5.0802096187439437E-3</c:v>
                </c:pt>
                <c:pt idx="1">
                  <c:v>-0.14413572021204038</c:v>
                </c:pt>
                <c:pt idx="2">
                  <c:v>0.54961890235535393</c:v>
                </c:pt>
                <c:pt idx="3">
                  <c:v>5.4183266932263617E-4</c:v>
                </c:pt>
                <c:pt idx="4">
                  <c:v>5.4183266932263617E-4</c:v>
                </c:pt>
                <c:pt idx="5">
                  <c:v>0.13857859455364471</c:v>
                </c:pt>
                <c:pt idx="6">
                  <c:v>-1.9010495710657424E-3</c:v>
                </c:pt>
                <c:pt idx="7">
                  <c:v>0.59629876285201233</c:v>
                </c:pt>
                <c:pt idx="8">
                  <c:v>-0.74924234358651698</c:v>
                </c:pt>
                <c:pt idx="9">
                  <c:v>-0.25290326299051835</c:v>
                </c:pt>
                <c:pt idx="10">
                  <c:v>0.42429769751149754</c:v>
                </c:pt>
                <c:pt idx="11">
                  <c:v>0.49905218861554851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'Bis 64 Jahre'!$AF$21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'Bis 64 Jahre'!$AG$5:$AR$5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Jahre'!$AG$21:$AR$21</c:f>
              <c:numCache>
                <c:formatCode>0.00</c:formatCode>
                <c:ptCount val="12"/>
                <c:pt idx="0">
                  <c:v>0.24230276769461287</c:v>
                </c:pt>
                <c:pt idx="1">
                  <c:v>-0.43004179226998723</c:v>
                </c:pt>
                <c:pt idx="2">
                  <c:v>0.32680618010209656</c:v>
                </c:pt>
                <c:pt idx="3">
                  <c:v>-5.4183266932278287E-4</c:v>
                </c:pt>
                <c:pt idx="4">
                  <c:v>-5.4183266932278287E-4</c:v>
                </c:pt>
                <c:pt idx="5">
                  <c:v>0.13734542456718887</c:v>
                </c:pt>
                <c:pt idx="6">
                  <c:v>0.32935724123133386</c:v>
                </c:pt>
                <c:pt idx="7">
                  <c:v>0.19592738449716643</c:v>
                </c:pt>
                <c:pt idx="8">
                  <c:v>1.0038885295142705</c:v>
                </c:pt>
                <c:pt idx="9">
                  <c:v>0.49257514520535972</c:v>
                </c:pt>
                <c:pt idx="10">
                  <c:v>-0.7154489857379871</c:v>
                </c:pt>
                <c:pt idx="11">
                  <c:v>-1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'Bis 64 Jahre'!$AF$22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'Bis 64 Jahre'!$AG$5:$AR$5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Jahre'!$AG$22:$AR$22</c:f>
              <c:numCache>
                <c:formatCode>0.00</c:formatCode>
                <c:ptCount val="12"/>
                <c:pt idx="0">
                  <c:v>1.7303698139462309</c:v>
                </c:pt>
                <c:pt idx="1">
                  <c:v>0.13879184400347258</c:v>
                </c:pt>
                <c:pt idx="2">
                  <c:v>-0.55816758843559366</c:v>
                </c:pt>
                <c:pt idx="3">
                  <c:v>-1.5278366532597747E-3</c:v>
                </c:pt>
                <c:pt idx="4">
                  <c:v>-1.5278366532597747E-3</c:v>
                </c:pt>
                <c:pt idx="5">
                  <c:v>-1</c:v>
                </c:pt>
                <c:pt idx="6">
                  <c:v>-0.66798855522440537</c:v>
                </c:pt>
                <c:pt idx="7">
                  <c:v>2.1859934828319001</c:v>
                </c:pt>
                <c:pt idx="8">
                  <c:v>0.25119476017789455</c:v>
                </c:pt>
                <c:pt idx="9">
                  <c:v>-5.9315584489778479E-3</c:v>
                </c:pt>
                <c:pt idx="10">
                  <c:v>-0.43145941255048154</c:v>
                </c:pt>
                <c:pt idx="11">
                  <c:v>0.74527654750896177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'Bis 64 Jahre'!$AF$23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'Bis 64 Jahre'!$AG$5:$AR$5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Jahre'!$AG$23:$AR$23</c:f>
              <c:numCache>
                <c:formatCode>0.00</c:formatCode>
                <c:ptCount val="12"/>
                <c:pt idx="0">
                  <c:v>0.24206536987926899</c:v>
                </c:pt>
                <c:pt idx="1">
                  <c:v>-0.14522606262848473</c:v>
                </c:pt>
                <c:pt idx="2">
                  <c:v>0.10546052842444908</c:v>
                </c:pt>
                <c:pt idx="3">
                  <c:v>-7.3282410202503521E-4</c:v>
                </c:pt>
                <c:pt idx="4">
                  <c:v>0.66544529316329193</c:v>
                </c:pt>
                <c:pt idx="5">
                  <c:v>0.705692125358933</c:v>
                </c:pt>
                <c:pt idx="6">
                  <c:v>-3.172594192288707E-3</c:v>
                </c:pt>
                <c:pt idx="7">
                  <c:v>-0.60143371707184057</c:v>
                </c:pt>
                <c:pt idx="8">
                  <c:v>-0.248685401317218</c:v>
                </c:pt>
                <c:pt idx="9">
                  <c:v>0.49228992159649182</c:v>
                </c:pt>
                <c:pt idx="10">
                  <c:v>-0.43100672401343343</c:v>
                </c:pt>
                <c:pt idx="11">
                  <c:v>0.2476187052945617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'Bis 64 Jahre'!$AF$24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'Bis 64 Jahre'!$AG$5:$AR$5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Jahre'!$AG$24:$AR$24</c:f>
              <c:numCache>
                <c:formatCode>0.00</c:formatCode>
                <c:ptCount val="12"/>
                <c:pt idx="0">
                  <c:v>-0.50397954169011061</c:v>
                </c:pt>
                <c:pt idx="1">
                  <c:v>0.42231295566318167</c:v>
                </c:pt>
                <c:pt idx="2">
                  <c:v>-0.33779930036304784</c:v>
                </c:pt>
                <c:pt idx="3">
                  <c:v>-0.33490220592399089</c:v>
                </c:pt>
                <c:pt idx="4">
                  <c:v>-2.3533088859861748E-3</c:v>
                </c:pt>
                <c:pt idx="5">
                  <c:v>0.41910504181425445</c:v>
                </c:pt>
                <c:pt idx="6">
                  <c:v>-0.33652608164434444</c:v>
                </c:pt>
                <c:pt idx="7">
                  <c:v>-0.20416012265074576</c:v>
                </c:pt>
                <c:pt idx="8">
                  <c:v>0.50019242388896257</c:v>
                </c:pt>
                <c:pt idx="9">
                  <c:v>-0.75168834749230684</c:v>
                </c:pt>
                <c:pt idx="10">
                  <c:v>-0.14789416772745312</c:v>
                </c:pt>
                <c:pt idx="11">
                  <c:v>-0.25264271470306887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'Bis 64 Jahre'!$AF$25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cat>
            <c:strRef>
              <c:f>'Bis 64 Jahre'!$AG$5:$AR$5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Jahre'!$AG$25:$AR$25</c:f>
              <c:numCache>
                <c:formatCode>0.00</c:formatCode>
                <c:ptCount val="12"/>
                <c:pt idx="0">
                  <c:v>-1.0099476892615901E-2</c:v>
                </c:pt>
                <c:pt idx="1">
                  <c:v>0.13539537754612169</c:v>
                </c:pt>
                <c:pt idx="2">
                  <c:v>-0.11897072255682087</c:v>
                </c:pt>
                <c:pt idx="3">
                  <c:v>0.6591570046242039</c:v>
                </c:pt>
                <c:pt idx="4">
                  <c:v>-4.5057972254777916E-3</c:v>
                </c:pt>
                <c:pt idx="5">
                  <c:v>-0.15037406237871978</c:v>
                </c:pt>
                <c:pt idx="6">
                  <c:v>-0.66897878512601106</c:v>
                </c:pt>
                <c:pt idx="7">
                  <c:v>-0.2058771995190945</c:v>
                </c:pt>
                <c:pt idx="8">
                  <c:v>0.2474630500704377</c:v>
                </c:pt>
                <c:pt idx="9">
                  <c:v>-8.896384844440542E-3</c:v>
                </c:pt>
                <c:pt idx="10">
                  <c:v>-0.71657754736449819</c:v>
                </c:pt>
                <c:pt idx="11">
                  <c:v>-0.50283679146062576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'Bis 64 Jahre'!$AF$26</c:f>
              <c:strCache>
                <c:ptCount val="1"/>
                <c:pt idx="0">
                  <c:v>2020p</c:v>
                </c:pt>
              </c:strCache>
            </c:strRef>
          </c:tx>
          <c:marker>
            <c:symbol val="none"/>
          </c:marker>
          <c:cat>
            <c:strRef>
              <c:f>'Bis 64 Jahre'!$AG$5:$AR$5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Jahre'!$AG$26:$AR$26</c:f>
              <c:numCache>
                <c:formatCode>0.00</c:formatCode>
                <c:ptCount val="12"/>
                <c:pt idx="0">
                  <c:v>-0.50728530027202423</c:v>
                </c:pt>
                <c:pt idx="1">
                  <c:v>-0.15229968144059258</c:v>
                </c:pt>
                <c:pt idx="2">
                  <c:v>-0.78073752576455557</c:v>
                </c:pt>
                <c:pt idx="3">
                  <c:v>-0.33933479071710632</c:v>
                </c:pt>
                <c:pt idx="4">
                  <c:v>1.6426608371315747</c:v>
                </c:pt>
                <c:pt idx="5">
                  <c:v>-0.15421160214750815</c:v>
                </c:pt>
                <c:pt idx="6">
                  <c:v>-0.3409478440187298</c:v>
                </c:pt>
                <c:pt idx="7">
                  <c:v>0.97633988493025115</c:v>
                </c:pt>
                <c:pt idx="8">
                  <c:v>-6.5371333147192607E-3</c:v>
                </c:pt>
                <c:pt idx="9">
                  <c:v>-0.26002970691271865</c:v>
                </c:pt>
                <c:pt idx="10">
                  <c:v>-0.15357307899117731</c:v>
                </c:pt>
                <c:pt idx="11">
                  <c:v>-1.0164697186641989E-2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'Bis 64 Jahre'!$AF$30</c:f>
              <c:strCache>
                <c:ptCount val="1"/>
                <c:pt idx="0">
                  <c:v>Erwartungsbereich (99%)</c:v>
                </c:pt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cat>
            <c:strRef>
              <c:f>'Bis 64 Jahre'!$AG$5:$AR$5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Jahre'!$AG$30:$AR$30</c:f>
              <c:numCache>
                <c:formatCode>0.00</c:formatCode>
                <c:ptCount val="1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'Bis 64 Jahre'!$AF$31</c:f>
              <c:strCache>
                <c:ptCount val="1"/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cat>
            <c:strRef>
              <c:f>'Bis 64 Jahre'!$AG$5:$AR$5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'Bis 64 Jahre'!$AG$31:$AR$31</c:f>
              <c:numCache>
                <c:formatCode>0.00</c:formatCode>
                <c:ptCount val="12"/>
                <c:pt idx="0">
                  <c:v>1.25</c:v>
                </c:pt>
                <c:pt idx="1">
                  <c:v>1.5714285714285714</c:v>
                </c:pt>
                <c:pt idx="2">
                  <c:v>1.2222222222222223</c:v>
                </c:pt>
                <c:pt idx="3">
                  <c:v>1.6666666666666667</c:v>
                </c:pt>
                <c:pt idx="4">
                  <c:v>1.3333333333333333</c:v>
                </c:pt>
                <c:pt idx="5">
                  <c:v>1.2857142857142858</c:v>
                </c:pt>
                <c:pt idx="6">
                  <c:v>1.3333333333333333</c:v>
                </c:pt>
                <c:pt idx="7">
                  <c:v>1.8</c:v>
                </c:pt>
                <c:pt idx="8">
                  <c:v>1.25</c:v>
                </c:pt>
                <c:pt idx="9">
                  <c:v>1.25</c:v>
                </c:pt>
                <c:pt idx="10">
                  <c:v>1.2857142857142858</c:v>
                </c:pt>
                <c:pt idx="11">
                  <c:v>1.25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84512"/>
        <c:axId val="224386048"/>
      </c:lineChart>
      <c:catAx>
        <c:axId val="224384512"/>
        <c:scaling>
          <c:orientation val="minMax"/>
        </c:scaling>
        <c:delete val="0"/>
        <c:axPos val="b"/>
        <c:majorTickMark val="out"/>
        <c:minorTickMark val="none"/>
        <c:tickLblPos val="nextTo"/>
        <c:crossAx val="224386048"/>
        <c:crosses val="autoZero"/>
        <c:auto val="1"/>
        <c:lblAlgn val="ctr"/>
        <c:lblOffset val="100"/>
        <c:noMultiLvlLbl val="0"/>
      </c:catAx>
      <c:valAx>
        <c:axId val="2243860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24384512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2"/>
        <c:delete val="1"/>
      </c:legendEntry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'Altersklassen '!$A$6</c:f>
              <c:strCache>
                <c:ptCount val="1"/>
                <c:pt idx="0">
                  <c:v>2020p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'Altersklassen '!$B$4:$M$4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'Altersklassen '!$B$6:$M$6</c:f>
              <c:numCache>
                <c:formatCode>0</c:formatCode>
                <c:ptCount val="12"/>
                <c:pt idx="0">
                  <c:v>17</c:v>
                </c:pt>
                <c:pt idx="1">
                  <c:v>27</c:v>
                </c:pt>
                <c:pt idx="2">
                  <c:v>22</c:v>
                </c:pt>
                <c:pt idx="3">
                  <c:v>20</c:v>
                </c:pt>
                <c:pt idx="4">
                  <c:v>13</c:v>
                </c:pt>
                <c:pt idx="5">
                  <c:v>15</c:v>
                </c:pt>
                <c:pt idx="6">
                  <c:v>17</c:v>
                </c:pt>
                <c:pt idx="7">
                  <c:v>18</c:v>
                </c:pt>
                <c:pt idx="8">
                  <c:v>26</c:v>
                </c:pt>
                <c:pt idx="9">
                  <c:v>20</c:v>
                </c:pt>
                <c:pt idx="10">
                  <c:v>36</c:v>
                </c:pt>
                <c:pt idx="11">
                  <c:v>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'Altersklassen '!$A$7</c:f>
              <c:strCache>
                <c:ptCount val="1"/>
                <c:pt idx="0">
                  <c:v>Median 2010-19 (korrigiert)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'Altersklassen '!$B$4:$M$4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'Altersklassen '!$B$7:$M$7</c:f>
              <c:numCache>
                <c:formatCode>0</c:formatCode>
                <c:ptCount val="12"/>
                <c:pt idx="0">
                  <c:v>22.260114320519129</c:v>
                </c:pt>
                <c:pt idx="1">
                  <c:v>18.048965763841501</c:v>
                </c:pt>
                <c:pt idx="2">
                  <c:v>25.877284800992378</c:v>
                </c:pt>
                <c:pt idx="3">
                  <c:v>18.479618629288431</c:v>
                </c:pt>
                <c:pt idx="4">
                  <c:v>19.218300590801867</c:v>
                </c:pt>
                <c:pt idx="5">
                  <c:v>18.193763230521299</c:v>
                </c:pt>
                <c:pt idx="6">
                  <c:v>22.26915512818092</c:v>
                </c:pt>
                <c:pt idx="7">
                  <c:v>20.997223946222764</c:v>
                </c:pt>
                <c:pt idx="8">
                  <c:v>20.351323309757674</c:v>
                </c:pt>
                <c:pt idx="9">
                  <c:v>19.691263469157221</c:v>
                </c:pt>
                <c:pt idx="10">
                  <c:v>21.636261323508741</c:v>
                </c:pt>
                <c:pt idx="11">
                  <c:v>19.174793566810624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'Altersklassen '!$A$9</c:f>
              <c:strCache>
                <c:ptCount val="1"/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'Altersklassen '!$B$4:$M$4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'Altersklassen '!$B$9:$M$9</c:f>
              <c:numCache>
                <c:formatCode>0</c:formatCode>
                <c:ptCount val="12"/>
                <c:pt idx="0">
                  <c:v>35</c:v>
                </c:pt>
                <c:pt idx="1">
                  <c:v>30</c:v>
                </c:pt>
                <c:pt idx="2">
                  <c:v>40</c:v>
                </c:pt>
                <c:pt idx="3">
                  <c:v>30</c:v>
                </c:pt>
                <c:pt idx="4">
                  <c:v>31</c:v>
                </c:pt>
                <c:pt idx="5">
                  <c:v>30</c:v>
                </c:pt>
                <c:pt idx="6">
                  <c:v>35</c:v>
                </c:pt>
                <c:pt idx="7">
                  <c:v>34</c:v>
                </c:pt>
                <c:pt idx="8">
                  <c:v>33</c:v>
                </c:pt>
                <c:pt idx="9">
                  <c:v>32</c:v>
                </c:pt>
                <c:pt idx="10">
                  <c:v>34</c:v>
                </c:pt>
                <c:pt idx="11">
                  <c:v>31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'Altersklassen '!$A$8</c:f>
              <c:strCache>
                <c:ptCount val="1"/>
                <c:pt idx="0">
                  <c:v>Erwartungsbereich (99%)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'Altersklassen '!$B$4:$M$4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'Altersklassen '!$B$8:$M$8</c:f>
              <c:numCache>
                <c:formatCode>0</c:formatCode>
                <c:ptCount val="12"/>
                <c:pt idx="0">
                  <c:v>11</c:v>
                </c:pt>
                <c:pt idx="1">
                  <c:v>8</c:v>
                </c:pt>
                <c:pt idx="2">
                  <c:v>14</c:v>
                </c:pt>
                <c:pt idx="3">
                  <c:v>8</c:v>
                </c:pt>
                <c:pt idx="4">
                  <c:v>9</c:v>
                </c:pt>
                <c:pt idx="5">
                  <c:v>8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11</c:v>
                </c:pt>
                <c:pt idx="11">
                  <c:v>9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Altersklassen!#BEZUG!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strRef>
              <c:f>'Altersklassen '!$B$4:$M$4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Altersklassen!#BEZUG!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'Altersklassen '!$A$11</c:f>
              <c:strCache>
                <c:ptCount val="1"/>
                <c:pt idx="0">
                  <c:v>Bis 64 Jahre</c:v>
                </c:pt>
              </c:strCache>
            </c:strRef>
          </c:tx>
          <c:marker>
            <c:symbol val="none"/>
          </c:marker>
          <c:cat>
            <c:strRef>
              <c:f>'Altersklassen '!$B$4:$M$4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'Altersklassen '!$B$11:$M$11</c:f>
              <c:numCache>
                <c:formatCode>0.0</c:formatCode>
                <c:ptCount val="12"/>
              </c:numCache>
            </c:numRef>
          </c:val>
          <c:smooth val="0"/>
        </c:ser>
        <c:ser>
          <c:idx val="8"/>
          <c:order val="6"/>
          <c:tx>
            <c:strRef>
              <c:f>'Altersklassen '!$A$12</c:f>
              <c:strCache>
                <c:ptCount val="1"/>
                <c:pt idx="0">
                  <c:v>2020p</c:v>
                </c:pt>
              </c:strCache>
            </c:strRef>
          </c:tx>
          <c:spPr>
            <a:ln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'Altersklassen '!$B$4:$M$4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'Altersklassen '!$B$12:$M$12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8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</c:numCache>
            </c:numRef>
          </c:val>
          <c:smooth val="0"/>
        </c:ser>
        <c:ser>
          <c:idx val="9"/>
          <c:order val="7"/>
          <c:tx>
            <c:strRef>
              <c:f>'Altersklassen '!$A$13</c:f>
              <c:strCache>
                <c:ptCount val="1"/>
                <c:pt idx="0">
                  <c:v>Median 2010-19 (korrigiert)</c:v>
                </c:pt>
              </c:strCache>
            </c:strRef>
          </c:tx>
          <c:spPr>
            <a:ln>
              <a:solidFill>
                <a:schemeClr val="accent4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'Altersklassen '!$B$4:$M$4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'Altersklassen '!$B$13:$M$13</c:f>
              <c:numCache>
                <c:formatCode>0</c:formatCode>
                <c:ptCount val="12"/>
                <c:pt idx="0">
                  <c:v>4.0591441682259237</c:v>
                </c:pt>
                <c:pt idx="1">
                  <c:v>3.5389865195500194</c:v>
                </c:pt>
                <c:pt idx="2">
                  <c:v>4.5607439370870111</c:v>
                </c:pt>
                <c:pt idx="3">
                  <c:v>3.0272518847645413</c:v>
                </c:pt>
                <c:pt idx="4">
                  <c:v>3.0272518847645413</c:v>
                </c:pt>
                <c:pt idx="5">
                  <c:v>3.5469864656658596</c:v>
                </c:pt>
                <c:pt idx="6">
                  <c:v>3.0346611900877214</c:v>
                </c:pt>
                <c:pt idx="7">
                  <c:v>2.5299292080908744</c:v>
                </c:pt>
                <c:pt idx="8">
                  <c:v>4.026320594494007</c:v>
                </c:pt>
                <c:pt idx="9">
                  <c:v>4.0542168084660428</c:v>
                </c:pt>
                <c:pt idx="10">
                  <c:v>3.5443107083886449</c:v>
                </c:pt>
                <c:pt idx="11">
                  <c:v>4.0410763170711386</c:v>
                </c:pt>
              </c:numCache>
            </c:numRef>
          </c:val>
          <c:smooth val="0"/>
        </c:ser>
        <c:ser>
          <c:idx val="12"/>
          <c:order val="8"/>
          <c:tx>
            <c:strRef>
              <c:f>'Altersklassen '!$A$15</c:f>
              <c:strCache>
                <c:ptCount val="1"/>
              </c:strCache>
            </c:strRef>
          </c:tx>
          <c:spPr>
            <a:ln>
              <a:solidFill>
                <a:schemeClr val="accent4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'Altersklassen '!$B$4:$M$4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'Altersklassen '!$B$15:$M$15</c:f>
              <c:numCache>
                <c:formatCode>0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  <c:smooth val="0"/>
        </c:ser>
        <c:ser>
          <c:idx val="13"/>
          <c:order val="9"/>
          <c:tx>
            <c:strRef>
              <c:f>'Altersklassen '!$A$14</c:f>
              <c:strCache>
                <c:ptCount val="1"/>
                <c:pt idx="0">
                  <c:v>Erwartungsbereich (99%)</c:v>
                </c:pt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cat>
            <c:strRef>
              <c:f>'Altersklassen '!$B$4:$M$4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'Altersklassen '!$B$14:$M$14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620544"/>
        <c:axId val="224622080"/>
      </c:lineChart>
      <c:catAx>
        <c:axId val="224620544"/>
        <c:scaling>
          <c:orientation val="minMax"/>
        </c:scaling>
        <c:delete val="0"/>
        <c:axPos val="b"/>
        <c:majorTickMark val="out"/>
        <c:minorTickMark val="none"/>
        <c:tickLblPos val="nextTo"/>
        <c:crossAx val="224622080"/>
        <c:crosses val="autoZero"/>
        <c:auto val="1"/>
        <c:lblAlgn val="ctr"/>
        <c:lblOffset val="100"/>
        <c:noMultiLvlLbl val="0"/>
      </c:catAx>
      <c:valAx>
        <c:axId val="2246220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24620544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14286</xdr:rowOff>
    </xdr:from>
    <xdr:to>
      <xdr:col>14</xdr:col>
      <xdr:colOff>9525</xdr:colOff>
      <xdr:row>60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0</xdr:colOff>
      <xdr:row>37</xdr:row>
      <xdr:rowOff>9525</xdr:rowOff>
    </xdr:from>
    <xdr:to>
      <xdr:col>44</xdr:col>
      <xdr:colOff>752475</xdr:colOff>
      <xdr:row>59</xdr:row>
      <xdr:rowOff>180975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14286</xdr:rowOff>
    </xdr:from>
    <xdr:to>
      <xdr:col>14</xdr:col>
      <xdr:colOff>9525</xdr:colOff>
      <xdr:row>60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0</xdr:colOff>
      <xdr:row>37</xdr:row>
      <xdr:rowOff>9525</xdr:rowOff>
    </xdr:from>
    <xdr:to>
      <xdr:col>44</xdr:col>
      <xdr:colOff>752475</xdr:colOff>
      <xdr:row>59</xdr:row>
      <xdr:rowOff>180975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14286</xdr:rowOff>
    </xdr:from>
    <xdr:to>
      <xdr:col>14</xdr:col>
      <xdr:colOff>9525</xdr:colOff>
      <xdr:row>60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0</xdr:colOff>
      <xdr:row>37</xdr:row>
      <xdr:rowOff>9525</xdr:rowOff>
    </xdr:from>
    <xdr:to>
      <xdr:col>44</xdr:col>
      <xdr:colOff>752475</xdr:colOff>
      <xdr:row>59</xdr:row>
      <xdr:rowOff>180975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161925</xdr:rowOff>
    </xdr:from>
    <xdr:to>
      <xdr:col>13</xdr:col>
      <xdr:colOff>9525</xdr:colOff>
      <xdr:row>37</xdr:row>
      <xdr:rowOff>142875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114300</xdr:colOff>
      <xdr:row>30</xdr:row>
      <xdr:rowOff>161925</xdr:rowOff>
    </xdr:from>
    <xdr:to>
      <xdr:col>12</xdr:col>
      <xdr:colOff>123825</xdr:colOff>
      <xdr:row>32</xdr:row>
      <xdr:rowOff>85725</xdr:rowOff>
    </xdr:to>
    <xdr:sp macro="" textlink="">
      <xdr:nvSpPr>
        <xdr:cNvPr id="3" name="Textfeld 2"/>
        <xdr:cNvSpPr txBox="1"/>
      </xdr:nvSpPr>
      <xdr:spPr>
        <a:xfrm>
          <a:off x="6153150" y="6448425"/>
          <a:ext cx="16383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Bis 64 Jahre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0.08236</cdr:x>
      <cdr:y>0.05556</cdr:y>
    </cdr:from>
    <cdr:to>
      <cdr:x>0.33382</cdr:x>
      <cdr:y>0.12861</cdr:y>
    </cdr:to>
    <cdr:sp macro="" textlink="">
      <cdr:nvSpPr>
        <cdr:cNvPr id="2" name="Textfeld 2"/>
        <cdr:cNvSpPr txBox="1"/>
      </cdr:nvSpPr>
      <cdr:spPr>
        <a:xfrm xmlns:a="http://schemas.openxmlformats.org/drawingml/2006/main">
          <a:off x="536575" y="231775"/>
          <a:ext cx="1638300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/>
            <a:t>65 Jahre</a:t>
          </a:r>
          <a:r>
            <a:rPr lang="de-CH" sz="1100" baseline="0"/>
            <a:t> und älter</a:t>
          </a:r>
          <a:endParaRPr lang="de-CH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"/>
  <sheetViews>
    <sheetView tabSelected="1" workbookViewId="0">
      <selection activeCell="L11" sqref="L11"/>
    </sheetView>
  </sheetViews>
  <sheetFormatPr baseColWidth="10" defaultRowHeight="12.75"/>
  <cols>
    <col min="1" max="1" width="22.85546875" style="2" customWidth="1"/>
    <col min="2" max="14" width="6.28515625" style="2" customWidth="1"/>
    <col min="15" max="15" width="14" style="2" customWidth="1"/>
    <col min="16" max="16" width="11.42578125" style="2"/>
    <col min="17" max="17" width="22.85546875" style="2" customWidth="1"/>
    <col min="18" max="29" width="6.28515625" style="2" customWidth="1"/>
    <col min="30" max="30" width="9.85546875" style="2" customWidth="1"/>
    <col min="31" max="31" width="11.42578125" style="2"/>
    <col min="32" max="32" width="22.85546875" style="2" customWidth="1"/>
    <col min="33" max="44" width="6.28515625" style="2" customWidth="1"/>
    <col min="45" max="16384" width="11.42578125" style="2"/>
  </cols>
  <sheetData>
    <row r="1" spans="1:44">
      <c r="A1" s="1" t="s">
        <v>0</v>
      </c>
      <c r="Q1" s="1" t="s">
        <v>26</v>
      </c>
      <c r="AF1" s="1" t="s">
        <v>28</v>
      </c>
    </row>
    <row r="2" spans="1:44">
      <c r="A2" s="2" t="s">
        <v>29</v>
      </c>
      <c r="Q2" s="1"/>
      <c r="AF2" s="1"/>
    </row>
    <row r="3" spans="1:44" ht="13.5" thickBot="1">
      <c r="Q3" s="1"/>
      <c r="AF3" s="1"/>
    </row>
    <row r="4" spans="1:44" ht="25.5">
      <c r="A4" s="9"/>
      <c r="B4" s="10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 t="s">
        <v>17</v>
      </c>
      <c r="Q4" s="10"/>
      <c r="R4" s="10" t="s">
        <v>1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F4" s="11"/>
      <c r="AG4" s="10" t="s">
        <v>1</v>
      </c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44">
      <c r="A5" s="25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7</v>
      </c>
      <c r="H5" s="25" t="s">
        <v>8</v>
      </c>
      <c r="I5" s="25" t="s">
        <v>9</v>
      </c>
      <c r="J5" s="25" t="s">
        <v>10</v>
      </c>
      <c r="K5" s="25" t="s">
        <v>11</v>
      </c>
      <c r="L5" s="25" t="s">
        <v>12</v>
      </c>
      <c r="M5" s="25" t="s">
        <v>13</v>
      </c>
      <c r="N5" s="25" t="s">
        <v>15</v>
      </c>
      <c r="O5" s="25"/>
      <c r="Q5" s="25"/>
      <c r="R5" s="25" t="s">
        <v>2</v>
      </c>
      <c r="S5" s="25" t="s">
        <v>3</v>
      </c>
      <c r="T5" s="25" t="s">
        <v>4</v>
      </c>
      <c r="U5" s="25" t="s">
        <v>5</v>
      </c>
      <c r="V5" s="25" t="s">
        <v>6</v>
      </c>
      <c r="W5" s="25" t="s">
        <v>7</v>
      </c>
      <c r="X5" s="25" t="s">
        <v>8</v>
      </c>
      <c r="Y5" s="25" t="s">
        <v>9</v>
      </c>
      <c r="Z5" s="25" t="s">
        <v>10</v>
      </c>
      <c r="AA5" s="25" t="s">
        <v>11</v>
      </c>
      <c r="AB5" s="25" t="s">
        <v>12</v>
      </c>
      <c r="AC5" s="25" t="s">
        <v>13</v>
      </c>
      <c r="AF5" s="25"/>
      <c r="AG5" s="25" t="s">
        <v>2</v>
      </c>
      <c r="AH5" s="25" t="s">
        <v>3</v>
      </c>
      <c r="AI5" s="25" t="s">
        <v>4</v>
      </c>
      <c r="AJ5" s="25" t="s">
        <v>5</v>
      </c>
      <c r="AK5" s="25" t="s">
        <v>6</v>
      </c>
      <c r="AL5" s="25" t="s">
        <v>7</v>
      </c>
      <c r="AM5" s="25" t="s">
        <v>8</v>
      </c>
      <c r="AN5" s="25" t="s">
        <v>9</v>
      </c>
      <c r="AO5" s="25" t="s">
        <v>10</v>
      </c>
      <c r="AP5" s="25" t="s">
        <v>11</v>
      </c>
      <c r="AQ5" s="25" t="s">
        <v>12</v>
      </c>
      <c r="AR5" s="25" t="s">
        <v>13</v>
      </c>
    </row>
    <row r="6" spans="1:44">
      <c r="A6" s="14">
        <v>2000</v>
      </c>
      <c r="B6" s="13">
        <v>34</v>
      </c>
      <c r="C6" s="13">
        <v>18</v>
      </c>
      <c r="D6" s="13">
        <v>23</v>
      </c>
      <c r="E6" s="13">
        <v>20</v>
      </c>
      <c r="F6" s="13">
        <v>16</v>
      </c>
      <c r="G6" s="13">
        <v>21</v>
      </c>
      <c r="H6" s="13">
        <v>15</v>
      </c>
      <c r="I6" s="13">
        <v>15</v>
      </c>
      <c r="J6" s="13">
        <v>16</v>
      </c>
      <c r="K6" s="13">
        <v>19</v>
      </c>
      <c r="L6" s="13">
        <v>17</v>
      </c>
      <c r="M6" s="13">
        <v>25</v>
      </c>
      <c r="N6" s="13">
        <f>SUM(B6:M6)</f>
        <v>239</v>
      </c>
      <c r="O6" s="15">
        <v>32426</v>
      </c>
      <c r="Q6" s="14">
        <v>2000</v>
      </c>
      <c r="R6" s="26">
        <f t="shared" ref="R6:R26" si="0">B6/$O6*$O$26</f>
        <v>40.62782951952137</v>
      </c>
      <c r="S6" s="26">
        <f t="shared" ref="S6:AC6" si="1">C6/$O6*$O$26</f>
        <v>21.508850922099551</v>
      </c>
      <c r="T6" s="26">
        <f t="shared" si="1"/>
        <v>27.483531733793871</v>
      </c>
      <c r="U6" s="26">
        <f t="shared" si="1"/>
        <v>23.898723246777276</v>
      </c>
      <c r="V6" s="26">
        <f t="shared" si="1"/>
        <v>19.118978597421822</v>
      </c>
      <c r="W6" s="26">
        <f t="shared" si="1"/>
        <v>25.093659409116142</v>
      </c>
      <c r="X6" s="26">
        <f t="shared" si="1"/>
        <v>17.92404243508296</v>
      </c>
      <c r="Y6" s="26">
        <f t="shared" si="1"/>
        <v>17.92404243508296</v>
      </c>
      <c r="Z6" s="26">
        <f t="shared" si="1"/>
        <v>19.118978597421822</v>
      </c>
      <c r="AA6" s="26">
        <f t="shared" si="1"/>
        <v>22.703787084438417</v>
      </c>
      <c r="AB6" s="26">
        <f t="shared" si="1"/>
        <v>20.313914759760685</v>
      </c>
      <c r="AC6" s="26">
        <f t="shared" si="1"/>
        <v>29.873404058471596</v>
      </c>
      <c r="AD6" s="4"/>
      <c r="AF6" s="14">
        <v>2000</v>
      </c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</row>
    <row r="7" spans="1:44">
      <c r="A7" s="14">
        <v>2001</v>
      </c>
      <c r="B7" s="13">
        <v>16</v>
      </c>
      <c r="C7" s="13">
        <v>12</v>
      </c>
      <c r="D7" s="13">
        <v>18</v>
      </c>
      <c r="E7" s="13">
        <v>31</v>
      </c>
      <c r="F7" s="13">
        <v>19</v>
      </c>
      <c r="G7" s="13">
        <v>12</v>
      </c>
      <c r="H7" s="13">
        <v>18</v>
      </c>
      <c r="I7" s="13">
        <v>19</v>
      </c>
      <c r="J7" s="13">
        <v>27</v>
      </c>
      <c r="K7" s="13">
        <v>17</v>
      </c>
      <c r="L7" s="13">
        <v>13</v>
      </c>
      <c r="M7" s="13">
        <v>18</v>
      </c>
      <c r="N7" s="13">
        <f t="shared" ref="N7:N25" si="2">SUM(B7:M7)</f>
        <v>220</v>
      </c>
      <c r="O7" s="15">
        <v>32863</v>
      </c>
      <c r="Q7" s="14">
        <v>2001</v>
      </c>
      <c r="R7" s="26">
        <f t="shared" si="0"/>
        <v>18.86474150260171</v>
      </c>
      <c r="S7" s="26">
        <f t="shared" ref="S7:S26" si="3">C7/$O7*$O$26</f>
        <v>14.148556126951283</v>
      </c>
      <c r="T7" s="26">
        <f t="shared" ref="T7:T26" si="4">D7/$O7*$O$26</f>
        <v>21.222834190426926</v>
      </c>
      <c r="U7" s="26">
        <f t="shared" ref="U7:U26" si="5">E7/$O7*$O$26</f>
        <v>36.550436661290817</v>
      </c>
      <c r="V7" s="26">
        <f t="shared" ref="V7:V26" si="6">F7/$O7*$O$26</f>
        <v>22.401880534339533</v>
      </c>
      <c r="W7" s="26">
        <f t="shared" ref="W7:W26" si="7">G7/$O7*$O$26</f>
        <v>14.148556126951283</v>
      </c>
      <c r="X7" s="26">
        <f t="shared" ref="X7:X26" si="8">H7/$O7*$O$26</f>
        <v>21.222834190426926</v>
      </c>
      <c r="Y7" s="26">
        <f t="shared" ref="Y7:Y26" si="9">I7/$O7*$O$26</f>
        <v>22.401880534339533</v>
      </c>
      <c r="Z7" s="26">
        <f t="shared" ref="Z7:Z26" si="10">J7/$O7*$O$26</f>
        <v>31.834251285640388</v>
      </c>
      <c r="AA7" s="26">
        <f t="shared" ref="AA7:AA26" si="11">K7/$O7*$O$26</f>
        <v>20.04378784651432</v>
      </c>
      <c r="AB7" s="26">
        <f t="shared" ref="AB7:AB26" si="12">L7/$O7*$O$26</f>
        <v>15.327602470863889</v>
      </c>
      <c r="AC7" s="26">
        <f t="shared" ref="AC7:AC26" si="13">M7/$O7*$O$26</f>
        <v>21.222834190426926</v>
      </c>
      <c r="AD7" s="4"/>
      <c r="AF7" s="14">
        <v>2001</v>
      </c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</row>
    <row r="8" spans="1:44">
      <c r="A8" s="14">
        <v>2002</v>
      </c>
      <c r="B8" s="13">
        <v>18</v>
      </c>
      <c r="C8" s="13">
        <v>15</v>
      </c>
      <c r="D8" s="13">
        <v>24</v>
      </c>
      <c r="E8" s="13">
        <v>24</v>
      </c>
      <c r="F8" s="13">
        <v>17</v>
      </c>
      <c r="G8" s="13">
        <v>16</v>
      </c>
      <c r="H8" s="13">
        <v>16</v>
      </c>
      <c r="I8" s="13">
        <v>18</v>
      </c>
      <c r="J8" s="13">
        <v>14</v>
      </c>
      <c r="K8" s="13">
        <v>17</v>
      </c>
      <c r="L8" s="13">
        <v>20</v>
      </c>
      <c r="M8" s="13">
        <v>16</v>
      </c>
      <c r="N8" s="13">
        <f t="shared" si="2"/>
        <v>215</v>
      </c>
      <c r="O8" s="15">
        <v>33525</v>
      </c>
      <c r="Q8" s="14">
        <v>2002</v>
      </c>
      <c r="R8" s="26">
        <f t="shared" si="0"/>
        <v>20.803758389261741</v>
      </c>
      <c r="S8" s="26">
        <f t="shared" si="3"/>
        <v>17.33646532438479</v>
      </c>
      <c r="T8" s="26">
        <f t="shared" si="4"/>
        <v>27.738344519015662</v>
      </c>
      <c r="U8" s="26">
        <f t="shared" si="5"/>
        <v>27.738344519015662</v>
      </c>
      <c r="V8" s="26">
        <f t="shared" si="6"/>
        <v>19.647994034302762</v>
      </c>
      <c r="W8" s="26">
        <f t="shared" si="7"/>
        <v>18.492229679343772</v>
      </c>
      <c r="X8" s="26">
        <f t="shared" si="8"/>
        <v>18.492229679343772</v>
      </c>
      <c r="Y8" s="26">
        <f t="shared" si="9"/>
        <v>20.803758389261741</v>
      </c>
      <c r="Z8" s="26">
        <f t="shared" si="10"/>
        <v>16.1807009694258</v>
      </c>
      <c r="AA8" s="26">
        <f t="shared" si="11"/>
        <v>19.647994034302762</v>
      </c>
      <c r="AB8" s="26">
        <f t="shared" si="12"/>
        <v>23.115287099179717</v>
      </c>
      <c r="AC8" s="26">
        <f t="shared" si="13"/>
        <v>18.492229679343772</v>
      </c>
      <c r="AD8" s="4"/>
      <c r="AF8" s="14">
        <v>2002</v>
      </c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</row>
    <row r="9" spans="1:44">
      <c r="A9" s="14">
        <v>2003</v>
      </c>
      <c r="B9" s="13">
        <v>22</v>
      </c>
      <c r="C9" s="13">
        <v>16</v>
      </c>
      <c r="D9" s="13">
        <v>23</v>
      </c>
      <c r="E9" s="13">
        <v>16</v>
      </c>
      <c r="F9" s="13">
        <v>21</v>
      </c>
      <c r="G9" s="13">
        <v>20</v>
      </c>
      <c r="H9" s="13">
        <v>18</v>
      </c>
      <c r="I9" s="13">
        <v>19</v>
      </c>
      <c r="J9" s="13">
        <v>19</v>
      </c>
      <c r="K9" s="13">
        <v>12</v>
      </c>
      <c r="L9" s="13">
        <v>17</v>
      </c>
      <c r="M9" s="13">
        <v>14</v>
      </c>
      <c r="N9" s="13">
        <f t="shared" si="2"/>
        <v>217</v>
      </c>
      <c r="O9" s="15">
        <v>33863</v>
      </c>
      <c r="Q9" s="14">
        <v>2003</v>
      </c>
      <c r="R9" s="26">
        <f t="shared" si="0"/>
        <v>25.173020701060153</v>
      </c>
      <c r="S9" s="26">
        <f t="shared" si="3"/>
        <v>18.307651418952837</v>
      </c>
      <c r="T9" s="26">
        <f t="shared" si="4"/>
        <v>26.31724891474471</v>
      </c>
      <c r="U9" s="26">
        <f t="shared" si="5"/>
        <v>18.307651418952837</v>
      </c>
      <c r="V9" s="26">
        <f t="shared" si="6"/>
        <v>24.0287924873756</v>
      </c>
      <c r="W9" s="26">
        <f t="shared" si="7"/>
        <v>22.884564273691048</v>
      </c>
      <c r="X9" s="26">
        <f t="shared" si="8"/>
        <v>20.596107846321946</v>
      </c>
      <c r="Y9" s="26">
        <f t="shared" si="9"/>
        <v>21.740336060006499</v>
      </c>
      <c r="Z9" s="26">
        <f t="shared" si="10"/>
        <v>21.740336060006499</v>
      </c>
      <c r="AA9" s="26">
        <f t="shared" si="11"/>
        <v>13.730738564214629</v>
      </c>
      <c r="AB9" s="26">
        <f t="shared" si="12"/>
        <v>19.45187963263739</v>
      </c>
      <c r="AC9" s="26">
        <f t="shared" si="13"/>
        <v>16.019194991583735</v>
      </c>
      <c r="AD9" s="4"/>
      <c r="AF9" s="14">
        <v>2003</v>
      </c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</row>
    <row r="10" spans="1:44">
      <c r="A10" s="14">
        <v>2004</v>
      </c>
      <c r="B10" s="13">
        <v>20</v>
      </c>
      <c r="C10" s="13">
        <v>13</v>
      </c>
      <c r="D10" s="13">
        <v>18</v>
      </c>
      <c r="E10" s="13">
        <v>11</v>
      </c>
      <c r="F10" s="13">
        <v>8</v>
      </c>
      <c r="G10" s="13">
        <v>19</v>
      </c>
      <c r="H10" s="13">
        <v>22</v>
      </c>
      <c r="I10" s="13">
        <v>15</v>
      </c>
      <c r="J10" s="13">
        <v>13</v>
      </c>
      <c r="K10" s="13">
        <v>16</v>
      </c>
      <c r="L10" s="13">
        <v>15</v>
      </c>
      <c r="M10" s="13">
        <v>28</v>
      </c>
      <c r="N10" s="13">
        <f t="shared" si="2"/>
        <v>198</v>
      </c>
      <c r="O10" s="15">
        <v>34294</v>
      </c>
      <c r="Q10" s="14">
        <v>2004</v>
      </c>
      <c r="R10" s="26">
        <f t="shared" si="0"/>
        <v>22.596955735697208</v>
      </c>
      <c r="S10" s="26">
        <f t="shared" si="3"/>
        <v>14.688021228203183</v>
      </c>
      <c r="T10" s="26">
        <f t="shared" si="4"/>
        <v>20.337260162127485</v>
      </c>
      <c r="U10" s="26">
        <f t="shared" si="5"/>
        <v>12.428325654633465</v>
      </c>
      <c r="V10" s="26">
        <f t="shared" si="6"/>
        <v>9.0387822942788834</v>
      </c>
      <c r="W10" s="26">
        <f t="shared" si="7"/>
        <v>21.46710794891235</v>
      </c>
      <c r="X10" s="26">
        <f t="shared" si="8"/>
        <v>24.85665130926693</v>
      </c>
      <c r="Y10" s="26">
        <f t="shared" si="9"/>
        <v>16.947716801772906</v>
      </c>
      <c r="Z10" s="26">
        <f t="shared" si="10"/>
        <v>14.688021228203183</v>
      </c>
      <c r="AA10" s="26">
        <f t="shared" si="11"/>
        <v>18.077564588557767</v>
      </c>
      <c r="AB10" s="26">
        <f t="shared" si="12"/>
        <v>16.947716801772906</v>
      </c>
      <c r="AC10" s="26">
        <f t="shared" si="13"/>
        <v>31.635738029976089</v>
      </c>
      <c r="AD10" s="4"/>
      <c r="AF10" s="14">
        <v>2004</v>
      </c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</row>
    <row r="11" spans="1:44">
      <c r="A11" s="14">
        <v>2005</v>
      </c>
      <c r="B11" s="13">
        <v>20</v>
      </c>
      <c r="C11" s="13">
        <v>24</v>
      </c>
      <c r="D11" s="13">
        <v>12</v>
      </c>
      <c r="E11" s="13">
        <v>24</v>
      </c>
      <c r="F11" s="13">
        <v>23</v>
      </c>
      <c r="G11" s="13">
        <v>24</v>
      </c>
      <c r="H11" s="13">
        <v>15</v>
      </c>
      <c r="I11" s="13">
        <v>11</v>
      </c>
      <c r="J11" s="13">
        <v>14</v>
      </c>
      <c r="K11" s="13">
        <v>18</v>
      </c>
      <c r="L11" s="13">
        <v>14</v>
      </c>
      <c r="M11" s="13">
        <v>16</v>
      </c>
      <c r="N11" s="13">
        <f t="shared" si="2"/>
        <v>215</v>
      </c>
      <c r="O11" s="15">
        <v>34600</v>
      </c>
      <c r="Q11" s="14">
        <v>2005</v>
      </c>
      <c r="R11" s="26">
        <f t="shared" si="0"/>
        <v>22.397109826589595</v>
      </c>
      <c r="S11" s="26">
        <f t="shared" si="3"/>
        <v>26.876531791907514</v>
      </c>
      <c r="T11" s="26">
        <f t="shared" si="4"/>
        <v>13.438265895953757</v>
      </c>
      <c r="U11" s="26">
        <f t="shared" si="5"/>
        <v>26.876531791907514</v>
      </c>
      <c r="V11" s="26">
        <f t="shared" si="6"/>
        <v>25.756676300578036</v>
      </c>
      <c r="W11" s="26">
        <f t="shared" si="7"/>
        <v>26.876531791907514</v>
      </c>
      <c r="X11" s="26">
        <f t="shared" si="8"/>
        <v>16.797832369942196</v>
      </c>
      <c r="Y11" s="26">
        <f t="shared" si="9"/>
        <v>12.318410404624277</v>
      </c>
      <c r="Z11" s="26">
        <f t="shared" si="10"/>
        <v>15.677976878612718</v>
      </c>
      <c r="AA11" s="26">
        <f t="shared" si="11"/>
        <v>20.157398843930633</v>
      </c>
      <c r="AB11" s="26">
        <f t="shared" si="12"/>
        <v>15.677976878612718</v>
      </c>
      <c r="AC11" s="26">
        <f t="shared" si="13"/>
        <v>17.917687861271677</v>
      </c>
      <c r="AD11" s="4"/>
      <c r="AF11" s="14">
        <v>2005</v>
      </c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</row>
    <row r="12" spans="1:44">
      <c r="A12" s="14">
        <v>2006</v>
      </c>
      <c r="B12" s="13">
        <v>30</v>
      </c>
      <c r="C12" s="13">
        <v>17</v>
      </c>
      <c r="D12" s="13">
        <v>27</v>
      </c>
      <c r="E12" s="13">
        <v>16</v>
      </c>
      <c r="F12" s="13">
        <v>26</v>
      </c>
      <c r="G12" s="13">
        <v>11</v>
      </c>
      <c r="H12" s="13">
        <v>17</v>
      </c>
      <c r="I12" s="13">
        <v>18</v>
      </c>
      <c r="J12" s="13">
        <v>13</v>
      </c>
      <c r="K12" s="13">
        <v>15</v>
      </c>
      <c r="L12" s="13">
        <v>14</v>
      </c>
      <c r="M12" s="13">
        <v>16</v>
      </c>
      <c r="N12" s="13">
        <f t="shared" si="2"/>
        <v>220</v>
      </c>
      <c r="O12" s="15">
        <v>34905</v>
      </c>
      <c r="Q12" s="14">
        <v>2006</v>
      </c>
      <c r="R12" s="26">
        <f t="shared" si="0"/>
        <v>33.302105715513541</v>
      </c>
      <c r="S12" s="26">
        <f t="shared" si="3"/>
        <v>18.871193238791005</v>
      </c>
      <c r="T12" s="26">
        <f t="shared" si="4"/>
        <v>29.971895143962183</v>
      </c>
      <c r="U12" s="26">
        <f t="shared" si="5"/>
        <v>17.761123048273888</v>
      </c>
      <c r="V12" s="26">
        <f t="shared" si="6"/>
        <v>28.861824953445065</v>
      </c>
      <c r="W12" s="26">
        <f t="shared" si="7"/>
        <v>12.210772095688297</v>
      </c>
      <c r="X12" s="26">
        <f t="shared" si="8"/>
        <v>18.871193238791005</v>
      </c>
      <c r="Y12" s="26">
        <f t="shared" si="9"/>
        <v>19.981263429308122</v>
      </c>
      <c r="Z12" s="26">
        <f t="shared" si="10"/>
        <v>14.430912476722533</v>
      </c>
      <c r="AA12" s="26">
        <f t="shared" si="11"/>
        <v>16.65105285775677</v>
      </c>
      <c r="AB12" s="26">
        <f t="shared" si="12"/>
        <v>15.54098266723965</v>
      </c>
      <c r="AC12" s="26">
        <f t="shared" si="13"/>
        <v>17.761123048273888</v>
      </c>
      <c r="AD12" s="4"/>
      <c r="AF12" s="14">
        <v>2006</v>
      </c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</row>
    <row r="13" spans="1:44">
      <c r="A13" s="14">
        <v>2007</v>
      </c>
      <c r="B13" s="13">
        <v>15</v>
      </c>
      <c r="C13" s="13">
        <v>26</v>
      </c>
      <c r="D13" s="13">
        <v>18</v>
      </c>
      <c r="E13" s="13">
        <v>13</v>
      </c>
      <c r="F13" s="13">
        <v>22</v>
      </c>
      <c r="G13" s="13">
        <v>11</v>
      </c>
      <c r="H13" s="13">
        <v>19</v>
      </c>
      <c r="I13" s="13">
        <v>15</v>
      </c>
      <c r="J13" s="13">
        <v>24</v>
      </c>
      <c r="K13" s="13">
        <v>19</v>
      </c>
      <c r="L13" s="13">
        <v>20</v>
      </c>
      <c r="M13" s="13">
        <v>25</v>
      </c>
      <c r="N13" s="13">
        <f t="shared" si="2"/>
        <v>227</v>
      </c>
      <c r="O13" s="15">
        <v>35168</v>
      </c>
      <c r="Q13" s="14">
        <v>2007</v>
      </c>
      <c r="R13" s="26">
        <f t="shared" si="0"/>
        <v>16.526529799818015</v>
      </c>
      <c r="S13" s="26">
        <f t="shared" si="3"/>
        <v>28.645984986351227</v>
      </c>
      <c r="T13" s="26">
        <f t="shared" si="4"/>
        <v>19.831835759781619</v>
      </c>
      <c r="U13" s="26">
        <f t="shared" si="5"/>
        <v>14.322992493175613</v>
      </c>
      <c r="V13" s="26">
        <f t="shared" si="6"/>
        <v>24.238910373066425</v>
      </c>
      <c r="W13" s="26">
        <f t="shared" si="7"/>
        <v>12.119455186533212</v>
      </c>
      <c r="X13" s="26">
        <f t="shared" si="8"/>
        <v>20.933604413102824</v>
      </c>
      <c r="Y13" s="26">
        <f t="shared" si="9"/>
        <v>16.526529799818015</v>
      </c>
      <c r="Z13" s="26">
        <f t="shared" si="10"/>
        <v>26.442447679708827</v>
      </c>
      <c r="AA13" s="26">
        <f t="shared" si="11"/>
        <v>20.933604413102824</v>
      </c>
      <c r="AB13" s="26">
        <f t="shared" si="12"/>
        <v>22.035373066424022</v>
      </c>
      <c r="AC13" s="26">
        <f t="shared" si="13"/>
        <v>27.544216333030025</v>
      </c>
      <c r="AD13" s="4"/>
      <c r="AF13" s="14">
        <v>2007</v>
      </c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</row>
    <row r="14" spans="1:44">
      <c r="A14" s="14">
        <v>2008</v>
      </c>
      <c r="B14" s="13">
        <v>23</v>
      </c>
      <c r="C14" s="13">
        <v>24</v>
      </c>
      <c r="D14" s="13">
        <v>19</v>
      </c>
      <c r="E14" s="13">
        <v>15</v>
      </c>
      <c r="F14" s="13">
        <v>22</v>
      </c>
      <c r="G14" s="13">
        <v>15</v>
      </c>
      <c r="H14" s="13">
        <v>12</v>
      </c>
      <c r="I14" s="13">
        <v>17</v>
      </c>
      <c r="J14" s="13">
        <v>16</v>
      </c>
      <c r="K14" s="13">
        <v>13</v>
      </c>
      <c r="L14" s="13">
        <v>20</v>
      </c>
      <c r="M14" s="13">
        <v>9</v>
      </c>
      <c r="N14" s="13">
        <f t="shared" si="2"/>
        <v>205</v>
      </c>
      <c r="O14" s="15">
        <v>35356</v>
      </c>
      <c r="Q14" s="14">
        <v>2008</v>
      </c>
      <c r="R14" s="26">
        <f t="shared" si="0"/>
        <v>25.205933929177508</v>
      </c>
      <c r="S14" s="26">
        <f t="shared" si="3"/>
        <v>26.301844100011312</v>
      </c>
      <c r="T14" s="26">
        <f t="shared" si="4"/>
        <v>20.822293245842292</v>
      </c>
      <c r="U14" s="26">
        <f t="shared" si="5"/>
        <v>16.43865256250707</v>
      </c>
      <c r="V14" s="26">
        <f t="shared" si="6"/>
        <v>24.110023758343704</v>
      </c>
      <c r="W14" s="26">
        <f t="shared" si="7"/>
        <v>16.43865256250707</v>
      </c>
      <c r="X14" s="26">
        <f t="shared" si="8"/>
        <v>13.150922050005656</v>
      </c>
      <c r="Y14" s="26">
        <f t="shared" si="9"/>
        <v>18.630472904174681</v>
      </c>
      <c r="Z14" s="26">
        <f t="shared" si="10"/>
        <v>17.534562733340874</v>
      </c>
      <c r="AA14" s="26">
        <f t="shared" si="11"/>
        <v>14.246832220839462</v>
      </c>
      <c r="AB14" s="26">
        <f t="shared" si="12"/>
        <v>21.918203416676096</v>
      </c>
      <c r="AC14" s="26">
        <f t="shared" si="13"/>
        <v>9.8631915375042443</v>
      </c>
      <c r="AD14" s="4"/>
      <c r="AF14" s="14">
        <v>2008</v>
      </c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</row>
    <row r="15" spans="1:44">
      <c r="A15" s="14">
        <v>2009</v>
      </c>
      <c r="B15" s="13">
        <v>24</v>
      </c>
      <c r="C15" s="13">
        <v>17</v>
      </c>
      <c r="D15" s="13">
        <v>16</v>
      </c>
      <c r="E15" s="13">
        <v>21</v>
      </c>
      <c r="F15" s="13">
        <v>14</v>
      </c>
      <c r="G15" s="13">
        <v>15</v>
      </c>
      <c r="H15" s="13">
        <v>16</v>
      </c>
      <c r="I15" s="13">
        <v>19</v>
      </c>
      <c r="J15" s="13">
        <v>16</v>
      </c>
      <c r="K15" s="13">
        <v>26</v>
      </c>
      <c r="L15" s="13">
        <v>22</v>
      </c>
      <c r="M15" s="13">
        <v>23</v>
      </c>
      <c r="N15" s="13">
        <f t="shared" si="2"/>
        <v>229</v>
      </c>
      <c r="O15" s="15">
        <v>35589</v>
      </c>
      <c r="Q15" s="14">
        <v>2009</v>
      </c>
      <c r="R15" s="26">
        <f t="shared" si="0"/>
        <v>26.129646800977831</v>
      </c>
      <c r="S15" s="26">
        <f t="shared" si="3"/>
        <v>18.508499817359297</v>
      </c>
      <c r="T15" s="26">
        <f t="shared" si="4"/>
        <v>17.419764533985219</v>
      </c>
      <c r="U15" s="26">
        <f t="shared" si="5"/>
        <v>22.863440950855601</v>
      </c>
      <c r="V15" s="26">
        <f t="shared" si="6"/>
        <v>15.242293967237067</v>
      </c>
      <c r="W15" s="26">
        <f t="shared" si="7"/>
        <v>16.331029250611145</v>
      </c>
      <c r="X15" s="26">
        <f t="shared" si="8"/>
        <v>17.419764533985219</v>
      </c>
      <c r="Y15" s="26">
        <f t="shared" si="9"/>
        <v>20.685970384107449</v>
      </c>
      <c r="Z15" s="26">
        <f t="shared" si="10"/>
        <v>17.419764533985219</v>
      </c>
      <c r="AA15" s="26">
        <f t="shared" si="11"/>
        <v>28.307117367725983</v>
      </c>
      <c r="AB15" s="26">
        <f t="shared" si="12"/>
        <v>23.952176234229675</v>
      </c>
      <c r="AC15" s="26">
        <f t="shared" si="13"/>
        <v>25.040911517603757</v>
      </c>
      <c r="AD15" s="4"/>
      <c r="AF15" s="14">
        <v>2009</v>
      </c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</row>
    <row r="16" spans="1:44">
      <c r="A16" s="14">
        <v>2010</v>
      </c>
      <c r="B16" s="13">
        <v>16</v>
      </c>
      <c r="C16" s="13">
        <v>13</v>
      </c>
      <c r="D16" s="13">
        <v>23</v>
      </c>
      <c r="E16" s="13">
        <v>18</v>
      </c>
      <c r="F16" s="13">
        <v>22</v>
      </c>
      <c r="G16" s="13">
        <v>14</v>
      </c>
      <c r="H16" s="13">
        <v>25</v>
      </c>
      <c r="I16" s="13">
        <v>18</v>
      </c>
      <c r="J16" s="13">
        <v>17</v>
      </c>
      <c r="K16" s="13">
        <v>27</v>
      </c>
      <c r="L16" s="13">
        <v>23</v>
      </c>
      <c r="M16" s="13">
        <v>22</v>
      </c>
      <c r="N16" s="13">
        <f t="shared" si="2"/>
        <v>238</v>
      </c>
      <c r="O16" s="15">
        <v>35894</v>
      </c>
      <c r="Q16" s="14">
        <v>2010</v>
      </c>
      <c r="R16" s="26">
        <f t="shared" si="0"/>
        <v>17.271744581267065</v>
      </c>
      <c r="S16" s="26">
        <f t="shared" si="3"/>
        <v>14.033292472279488</v>
      </c>
      <c r="T16" s="26">
        <f t="shared" si="4"/>
        <v>24.828132835571402</v>
      </c>
      <c r="U16" s="26">
        <f t="shared" si="5"/>
        <v>19.430712653925447</v>
      </c>
      <c r="V16" s="26">
        <f t="shared" si="6"/>
        <v>23.748648799242215</v>
      </c>
      <c r="W16" s="26">
        <f t="shared" si="7"/>
        <v>15.112776508608681</v>
      </c>
      <c r="X16" s="26">
        <f t="shared" si="8"/>
        <v>26.987100908229788</v>
      </c>
      <c r="Y16" s="26">
        <f t="shared" si="9"/>
        <v>19.430712653925447</v>
      </c>
      <c r="Z16" s="26">
        <f t="shared" si="10"/>
        <v>18.351228617596256</v>
      </c>
      <c r="AA16" s="26">
        <f t="shared" si="11"/>
        <v>29.14606898088817</v>
      </c>
      <c r="AB16" s="26">
        <f t="shared" si="12"/>
        <v>24.828132835571402</v>
      </c>
      <c r="AC16" s="26">
        <f t="shared" si="13"/>
        <v>23.748648799242215</v>
      </c>
      <c r="AD16" s="4"/>
      <c r="AF16" s="14">
        <v>2010</v>
      </c>
      <c r="AG16" s="28">
        <f>(R16-R$28)/R$28</f>
        <v>-0.20709492346622185</v>
      </c>
      <c r="AH16" s="28">
        <f t="shared" ref="AH16:AR16" si="14">(S16-S$28)/S$28</f>
        <v>-0.29658233689216645</v>
      </c>
      <c r="AI16" s="28">
        <f t="shared" si="14"/>
        <v>-3.5284773090077312E-2</v>
      </c>
      <c r="AJ16" s="28">
        <f t="shared" si="14"/>
        <v>-2.9162568920976288E-2</v>
      </c>
      <c r="AK16" s="28">
        <f t="shared" si="14"/>
        <v>0.15666927084876661</v>
      </c>
      <c r="AL16" s="28">
        <f t="shared" si="14"/>
        <v>-0.28160063553872866</v>
      </c>
      <c r="AM16" s="28">
        <f t="shared" si="14"/>
        <v>0.16685512036081182</v>
      </c>
      <c r="AN16" s="28">
        <f t="shared" si="14"/>
        <v>-0.1137548681638418</v>
      </c>
      <c r="AO16" s="28">
        <f t="shared" si="14"/>
        <v>-0.13740471687709507</v>
      </c>
      <c r="AP16" s="28">
        <f t="shared" si="14"/>
        <v>0.41985299914195678</v>
      </c>
      <c r="AQ16" s="28">
        <f t="shared" si="14"/>
        <v>0.15985266962807348</v>
      </c>
      <c r="AR16" s="28">
        <f t="shared" si="14"/>
        <v>0.17110106603930619</v>
      </c>
    </row>
    <row r="17" spans="1:44">
      <c r="A17" s="14">
        <v>2011</v>
      </c>
      <c r="B17" s="13">
        <v>22</v>
      </c>
      <c r="C17" s="13">
        <v>18</v>
      </c>
      <c r="D17" s="13">
        <v>31</v>
      </c>
      <c r="E17" s="13">
        <v>25</v>
      </c>
      <c r="F17" s="13">
        <v>15</v>
      </c>
      <c r="G17" s="13">
        <v>14</v>
      </c>
      <c r="H17" s="13">
        <v>26</v>
      </c>
      <c r="I17" s="13">
        <v>15</v>
      </c>
      <c r="J17" s="13">
        <v>26</v>
      </c>
      <c r="K17" s="13">
        <v>18</v>
      </c>
      <c r="L17" s="13">
        <v>19</v>
      </c>
      <c r="M17" s="13">
        <v>19</v>
      </c>
      <c r="N17" s="13">
        <f t="shared" si="2"/>
        <v>248</v>
      </c>
      <c r="O17" s="15">
        <v>36149</v>
      </c>
      <c r="Q17" s="14">
        <v>2011</v>
      </c>
      <c r="R17" s="26">
        <f t="shared" si="0"/>
        <v>23.581122576004866</v>
      </c>
      <c r="S17" s="26">
        <f t="shared" si="3"/>
        <v>19.293645744003982</v>
      </c>
      <c r="T17" s="26">
        <f t="shared" si="4"/>
        <v>33.227945448006857</v>
      </c>
      <c r="U17" s="26">
        <f t="shared" si="5"/>
        <v>26.796730200005534</v>
      </c>
      <c r="V17" s="26">
        <f t="shared" si="6"/>
        <v>16.07803812000332</v>
      </c>
      <c r="W17" s="26">
        <f t="shared" si="7"/>
        <v>15.006168912003099</v>
      </c>
      <c r="X17" s="26">
        <f t="shared" si="8"/>
        <v>27.868599408005757</v>
      </c>
      <c r="Y17" s="26">
        <f t="shared" si="9"/>
        <v>16.07803812000332</v>
      </c>
      <c r="Z17" s="26">
        <f t="shared" si="10"/>
        <v>27.868599408005757</v>
      </c>
      <c r="AA17" s="26">
        <f t="shared" si="11"/>
        <v>19.293645744003982</v>
      </c>
      <c r="AB17" s="26">
        <f t="shared" si="12"/>
        <v>20.365514952004204</v>
      </c>
      <c r="AC17" s="26">
        <f t="shared" si="13"/>
        <v>20.365514952004204</v>
      </c>
      <c r="AD17" s="4"/>
      <c r="AF17" s="14">
        <v>2011</v>
      </c>
      <c r="AG17" s="28">
        <f t="shared" ref="AG17:AG26" si="15">(R17-R$28)/R$28</f>
        <v>8.2553746259017222E-2</v>
      </c>
      <c r="AH17" s="28">
        <f t="shared" ref="AH17:AH26" si="16">(S17-S$28)/S$28</f>
        <v>-3.2907549750995531E-2</v>
      </c>
      <c r="AI17" s="28">
        <f t="shared" ref="AI17:AI26" si="17">(T17-T$28)/T$28</f>
        <v>0.29109607818346972</v>
      </c>
      <c r="AJ17" s="28">
        <f t="shared" ref="AJ17:AJ26" si="18">(U17-U$28)/U$28</f>
        <v>0.33887362610117072</v>
      </c>
      <c r="AK17" s="28">
        <f t="shared" ref="AK17:AK26" si="19">(V17-V$28)/V$28</f>
        <v>-0.21692502229700253</v>
      </c>
      <c r="AL17" s="28">
        <f t="shared" ref="AL17:AL26" si="20">(W17-W$28)/W$28</f>
        <v>-0.2866683231078902</v>
      </c>
      <c r="AM17" s="28">
        <f t="shared" ref="AM17:AM26" si="21">(X17-X$28)/X$28</f>
        <v>0.20496892300866476</v>
      </c>
      <c r="AN17" s="28">
        <f t="shared" ref="AN17:AN26" si="22">(Y17-Y$28)/Y$28</f>
        <v>-0.26667213564858722</v>
      </c>
      <c r="AO17" s="28">
        <f t="shared" ref="AO17:AO26" si="23">(Z17-Z$28)/Z$28</f>
        <v>0.30995710954945033</v>
      </c>
      <c r="AP17" s="28">
        <f t="shared" ref="AP17:AP26" si="24">(AA17-AA$28)/AA$28</f>
        <v>-6.0108558997456957E-2</v>
      </c>
      <c r="AQ17" s="28">
        <f t="shared" ref="AQ17:AQ26" si="25">(AB17-AB$28)/AB$28</f>
        <v>-4.8619683088267064E-2</v>
      </c>
      <c r="AR17" s="28">
        <f t="shared" ref="AR17:AR26" si="26">(AC17-AC$28)/AC$28</f>
        <v>4.2708733598593234E-3</v>
      </c>
    </row>
    <row r="18" spans="1:44">
      <c r="A18" s="14">
        <v>2012</v>
      </c>
      <c r="B18" s="13">
        <v>18</v>
      </c>
      <c r="C18" s="13">
        <v>21</v>
      </c>
      <c r="D18" s="13">
        <v>22</v>
      </c>
      <c r="E18" s="13">
        <v>22</v>
      </c>
      <c r="F18" s="13">
        <v>21</v>
      </c>
      <c r="G18" s="13">
        <v>22</v>
      </c>
      <c r="H18" s="13">
        <v>13</v>
      </c>
      <c r="I18" s="13">
        <v>16</v>
      </c>
      <c r="J18" s="13">
        <v>19</v>
      </c>
      <c r="K18" s="13">
        <v>19</v>
      </c>
      <c r="L18" s="13">
        <v>19</v>
      </c>
      <c r="M18" s="13">
        <v>12</v>
      </c>
      <c r="N18" s="13">
        <f t="shared" si="2"/>
        <v>224</v>
      </c>
      <c r="O18" s="15">
        <v>36475</v>
      </c>
      <c r="Q18" s="14">
        <v>2012</v>
      </c>
      <c r="R18" s="26">
        <f t="shared" si="0"/>
        <v>19.121206305688826</v>
      </c>
      <c r="S18" s="26">
        <f t="shared" si="3"/>
        <v>22.308074023303632</v>
      </c>
      <c r="T18" s="26">
        <f t="shared" si="4"/>
        <v>23.370363262508569</v>
      </c>
      <c r="U18" s="26">
        <f t="shared" si="5"/>
        <v>23.370363262508569</v>
      </c>
      <c r="V18" s="26">
        <f t="shared" si="6"/>
        <v>22.308074023303632</v>
      </c>
      <c r="W18" s="26">
        <f t="shared" si="7"/>
        <v>23.370363262508569</v>
      </c>
      <c r="X18" s="26">
        <f t="shared" si="8"/>
        <v>13.809760109664154</v>
      </c>
      <c r="Y18" s="26">
        <f t="shared" si="9"/>
        <v>16.99662782727896</v>
      </c>
      <c r="Z18" s="26">
        <f t="shared" si="10"/>
        <v>20.183495544893763</v>
      </c>
      <c r="AA18" s="26">
        <f t="shared" si="11"/>
        <v>20.183495544893763</v>
      </c>
      <c r="AB18" s="26">
        <f t="shared" si="12"/>
        <v>20.183495544893763</v>
      </c>
      <c r="AC18" s="26">
        <f t="shared" si="13"/>
        <v>12.747470870459219</v>
      </c>
      <c r="AD18" s="4"/>
      <c r="AF18" s="14">
        <v>2012</v>
      </c>
      <c r="AG18" s="28">
        <f t="shared" si="15"/>
        <v>-0.12219049570277292</v>
      </c>
      <c r="AH18" s="28">
        <f t="shared" si="16"/>
        <v>0.11819042672313848</v>
      </c>
      <c r="AI18" s="28">
        <f t="shared" si="17"/>
        <v>-9.1927474084685823E-2</v>
      </c>
      <c r="AJ18" s="28">
        <f t="shared" si="18"/>
        <v>0.16767839848497532</v>
      </c>
      <c r="AK18" s="28">
        <f t="shared" si="19"/>
        <v>8.650660223659809E-2</v>
      </c>
      <c r="AL18" s="28">
        <f t="shared" si="20"/>
        <v>0.11093114527641884</v>
      </c>
      <c r="AM18" s="28">
        <f t="shared" si="21"/>
        <v>-0.40290032079725541</v>
      </c>
      <c r="AN18" s="28">
        <f t="shared" si="22"/>
        <v>-0.22477477085670083</v>
      </c>
      <c r="AO18" s="28">
        <f t="shared" si="23"/>
        <v>-5.127943110775722E-2</v>
      </c>
      <c r="AP18" s="28">
        <f t="shared" si="24"/>
        <v>-1.675945729157307E-2</v>
      </c>
      <c r="AQ18" s="28">
        <f t="shared" si="25"/>
        <v>-5.7122766935099815E-2</v>
      </c>
      <c r="AR18" s="28">
        <f t="shared" si="26"/>
        <v>-0.37139258524147517</v>
      </c>
    </row>
    <row r="19" spans="1:44">
      <c r="A19" s="14">
        <v>2013</v>
      </c>
      <c r="B19" s="13">
        <v>19</v>
      </c>
      <c r="C19" s="13">
        <v>32</v>
      </c>
      <c r="D19" s="13">
        <v>18</v>
      </c>
      <c r="E19" s="13">
        <v>16</v>
      </c>
      <c r="F19" s="13">
        <v>28</v>
      </c>
      <c r="G19" s="13">
        <v>23</v>
      </c>
      <c r="H19" s="13">
        <v>19</v>
      </c>
      <c r="I19" s="13">
        <v>20</v>
      </c>
      <c r="J19" s="13">
        <v>17</v>
      </c>
      <c r="K19" s="13">
        <v>17</v>
      </c>
      <c r="L19" s="13">
        <v>20</v>
      </c>
      <c r="M19" s="13">
        <v>17</v>
      </c>
      <c r="N19" s="13">
        <f t="shared" si="2"/>
        <v>246</v>
      </c>
      <c r="O19" s="15">
        <v>36838</v>
      </c>
      <c r="Q19" s="14">
        <v>2013</v>
      </c>
      <c r="R19" s="26">
        <f t="shared" si="0"/>
        <v>19.98460828492318</v>
      </c>
      <c r="S19" s="26">
        <f t="shared" si="3"/>
        <v>33.658287637765355</v>
      </c>
      <c r="T19" s="26">
        <f t="shared" si="4"/>
        <v>18.932786796243011</v>
      </c>
      <c r="U19" s="26">
        <f t="shared" si="5"/>
        <v>16.829143818882677</v>
      </c>
      <c r="V19" s="26">
        <f t="shared" si="6"/>
        <v>29.451001683044684</v>
      </c>
      <c r="W19" s="26">
        <f t="shared" si="7"/>
        <v>24.191894239643844</v>
      </c>
      <c r="X19" s="26">
        <f t="shared" si="8"/>
        <v>19.98460828492318</v>
      </c>
      <c r="Y19" s="26">
        <f t="shared" si="9"/>
        <v>21.036429773603345</v>
      </c>
      <c r="Z19" s="26">
        <f t="shared" si="10"/>
        <v>17.880965307562843</v>
      </c>
      <c r="AA19" s="26">
        <f t="shared" si="11"/>
        <v>17.880965307562843</v>
      </c>
      <c r="AB19" s="26">
        <f t="shared" si="12"/>
        <v>21.036429773603345</v>
      </c>
      <c r="AC19" s="26">
        <f t="shared" si="13"/>
        <v>17.880965307562843</v>
      </c>
      <c r="AD19" s="4"/>
      <c r="AF19" s="14">
        <v>2013</v>
      </c>
      <c r="AG19" s="28">
        <f t="shared" si="15"/>
        <v>-8.2553746259017055E-2</v>
      </c>
      <c r="AH19" s="28">
        <f t="shared" si="16"/>
        <v>0.68711897661478882</v>
      </c>
      <c r="AI19" s="28">
        <f t="shared" si="17"/>
        <v>-0.26435274729935548</v>
      </c>
      <c r="AJ19" s="28">
        <f t="shared" si="18"/>
        <v>-0.15914752879211727</v>
      </c>
      <c r="AK19" s="28">
        <f t="shared" si="19"/>
        <v>0.43440028653672541</v>
      </c>
      <c r="AL19" s="28">
        <f t="shared" si="20"/>
        <v>0.14998335593559459</v>
      </c>
      <c r="AM19" s="28">
        <f t="shared" si="21"/>
        <v>-0.13591524391727161</v>
      </c>
      <c r="AN19" s="28">
        <f t="shared" si="22"/>
        <v>-4.0517256874632354E-2</v>
      </c>
      <c r="AO19" s="28">
        <f t="shared" si="23"/>
        <v>-0.15950933567475029</v>
      </c>
      <c r="AP19" s="28">
        <f t="shared" si="24"/>
        <v>-0.12892739545273926</v>
      </c>
      <c r="AQ19" s="28">
        <f t="shared" si="25"/>
        <v>-1.7277723059362746E-2</v>
      </c>
      <c r="AR19" s="28">
        <f t="shared" si="26"/>
        <v>-0.11824804389852807</v>
      </c>
    </row>
    <row r="20" spans="1:44">
      <c r="A20" s="14">
        <v>2014</v>
      </c>
      <c r="B20" s="13">
        <v>17</v>
      </c>
      <c r="C20" s="13">
        <v>14</v>
      </c>
      <c r="D20" s="13">
        <v>36</v>
      </c>
      <c r="E20" s="13">
        <v>17</v>
      </c>
      <c r="F20" s="13">
        <v>20</v>
      </c>
      <c r="G20" s="13">
        <v>20</v>
      </c>
      <c r="H20" s="13">
        <v>25</v>
      </c>
      <c r="I20" s="13">
        <v>23</v>
      </c>
      <c r="J20" s="13">
        <v>25</v>
      </c>
      <c r="K20" s="13">
        <v>20</v>
      </c>
      <c r="L20" s="13">
        <v>23</v>
      </c>
      <c r="M20" s="13">
        <v>28</v>
      </c>
      <c r="N20" s="13">
        <f t="shared" si="2"/>
        <v>268</v>
      </c>
      <c r="O20" s="15">
        <v>37129</v>
      </c>
      <c r="Q20" s="14">
        <v>2014</v>
      </c>
      <c r="R20" s="26">
        <f t="shared" si="0"/>
        <v>17.740822537639044</v>
      </c>
      <c r="S20" s="26">
        <f t="shared" si="3"/>
        <v>14.610089148643917</v>
      </c>
      <c r="T20" s="26">
        <f t="shared" si="4"/>
        <v>37.568800667941503</v>
      </c>
      <c r="U20" s="26">
        <f t="shared" si="5"/>
        <v>17.740822537639044</v>
      </c>
      <c r="V20" s="26">
        <f t="shared" si="6"/>
        <v>20.871555926634166</v>
      </c>
      <c r="W20" s="26">
        <f t="shared" si="7"/>
        <v>20.871555926634166</v>
      </c>
      <c r="X20" s="26">
        <f t="shared" si="8"/>
        <v>26.089444908292709</v>
      </c>
      <c r="Y20" s="26">
        <f t="shared" si="9"/>
        <v>24.002289315629291</v>
      </c>
      <c r="Z20" s="26">
        <f t="shared" si="10"/>
        <v>26.089444908292709</v>
      </c>
      <c r="AA20" s="26">
        <f t="shared" si="11"/>
        <v>20.871555926634166</v>
      </c>
      <c r="AB20" s="26">
        <f t="shared" si="12"/>
        <v>24.002289315629291</v>
      </c>
      <c r="AC20" s="26">
        <f t="shared" si="13"/>
        <v>29.220178297287834</v>
      </c>
      <c r="AD20" s="4"/>
      <c r="AF20" s="14">
        <v>2014</v>
      </c>
      <c r="AG20" s="28">
        <f t="shared" si="15"/>
        <v>-0.1855606603147836</v>
      </c>
      <c r="AH20" s="28">
        <f t="shared" si="16"/>
        <v>-0.26767044960854541</v>
      </c>
      <c r="AI20" s="28">
        <f t="shared" si="17"/>
        <v>0.45976317676136397</v>
      </c>
      <c r="AJ20" s="28">
        <f t="shared" si="18"/>
        <v>-0.11359635210339002</v>
      </c>
      <c r="AK20" s="28">
        <f t="shared" si="19"/>
        <v>1.6541512707430917E-2</v>
      </c>
      <c r="AL20" s="28">
        <f t="shared" si="20"/>
        <v>-7.8518990556910515E-3</v>
      </c>
      <c r="AM20" s="28">
        <f t="shared" si="21"/>
        <v>0.12804270759328229</v>
      </c>
      <c r="AN20" s="28">
        <f t="shared" si="22"/>
        <v>9.4757173232247929E-2</v>
      </c>
      <c r="AO20" s="28">
        <f t="shared" si="23"/>
        <v>0.22632836123077843</v>
      </c>
      <c r="AP20" s="28">
        <f t="shared" si="24"/>
        <v>1.6759457291572896E-2</v>
      </c>
      <c r="AQ20" s="28">
        <f t="shared" si="25"/>
        <v>0.12127317524388134</v>
      </c>
      <c r="AR20" s="28">
        <f t="shared" si="26"/>
        <v>0.44091490185767052</v>
      </c>
    </row>
    <row r="21" spans="1:44">
      <c r="A21" s="14">
        <v>2015</v>
      </c>
      <c r="B21" s="13">
        <v>25</v>
      </c>
      <c r="C21" s="13">
        <v>22</v>
      </c>
      <c r="D21" s="13">
        <v>30</v>
      </c>
      <c r="E21" s="13">
        <v>17</v>
      </c>
      <c r="F21" s="13">
        <v>14</v>
      </c>
      <c r="G21" s="13">
        <v>19</v>
      </c>
      <c r="H21" s="13">
        <v>25</v>
      </c>
      <c r="I21" s="13">
        <v>22</v>
      </c>
      <c r="J21" s="13">
        <v>24</v>
      </c>
      <c r="K21" s="13">
        <v>18</v>
      </c>
      <c r="L21" s="13">
        <v>21</v>
      </c>
      <c r="M21" s="13">
        <v>15</v>
      </c>
      <c r="N21" s="13">
        <f t="shared" si="2"/>
        <v>252</v>
      </c>
      <c r="O21" s="15">
        <v>37366</v>
      </c>
      <c r="Q21" s="14">
        <v>2015</v>
      </c>
      <c r="R21" s="26">
        <f t="shared" si="0"/>
        <v>25.923968313440025</v>
      </c>
      <c r="S21" s="26">
        <f t="shared" si="3"/>
        <v>22.813092115827221</v>
      </c>
      <c r="T21" s="26">
        <f t="shared" si="4"/>
        <v>31.108761976128029</v>
      </c>
      <c r="U21" s="26">
        <f t="shared" si="5"/>
        <v>17.62829845313922</v>
      </c>
      <c r="V21" s="26">
        <f t="shared" si="6"/>
        <v>14.517422255526414</v>
      </c>
      <c r="W21" s="26">
        <f t="shared" si="7"/>
        <v>19.702215918214421</v>
      </c>
      <c r="X21" s="26">
        <f t="shared" si="8"/>
        <v>25.923968313440025</v>
      </c>
      <c r="Y21" s="26">
        <f t="shared" si="9"/>
        <v>22.813092115827221</v>
      </c>
      <c r="Z21" s="26">
        <f t="shared" si="10"/>
        <v>24.887009580902426</v>
      </c>
      <c r="AA21" s="26">
        <f t="shared" si="11"/>
        <v>18.665257185676818</v>
      </c>
      <c r="AB21" s="26">
        <f t="shared" si="12"/>
        <v>21.776133383289622</v>
      </c>
      <c r="AC21" s="26">
        <f t="shared" si="13"/>
        <v>15.554380988064015</v>
      </c>
      <c r="AD21" s="4"/>
      <c r="AF21" s="14">
        <v>2015</v>
      </c>
      <c r="AG21" s="28">
        <f t="shared" si="15"/>
        <v>0.19010827093411417</v>
      </c>
      <c r="AH21" s="28">
        <f t="shared" si="16"/>
        <v>0.14350441823096427</v>
      </c>
      <c r="AI21" s="28">
        <f t="shared" si="17"/>
        <v>0.20875365729033252</v>
      </c>
      <c r="AJ21" s="28">
        <f t="shared" si="18"/>
        <v>-0.11921851301308053</v>
      </c>
      <c r="AK21" s="28">
        <f t="shared" si="19"/>
        <v>-0.29293424830808906</v>
      </c>
      <c r="AL21" s="28">
        <f t="shared" si="20"/>
        <v>-6.3437523471519847E-2</v>
      </c>
      <c r="AM21" s="28">
        <f t="shared" si="21"/>
        <v>0.12088791120887912</v>
      </c>
      <c r="AN21" s="28">
        <f t="shared" si="22"/>
        <v>4.0517256874632514E-2</v>
      </c>
      <c r="AO21" s="28">
        <f t="shared" si="23"/>
        <v>0.16980816504769233</v>
      </c>
      <c r="AP21" s="28">
        <f t="shared" si="24"/>
        <v>-9.0720556099102623E-2</v>
      </c>
      <c r="AQ21" s="28">
        <f t="shared" si="25"/>
        <v>1.7277723059362912E-2</v>
      </c>
      <c r="AR21" s="28">
        <f t="shared" si="26"/>
        <v>-0.23297732386002007</v>
      </c>
    </row>
    <row r="22" spans="1:44">
      <c r="A22" s="14">
        <v>2016</v>
      </c>
      <c r="B22" s="13">
        <v>33</v>
      </c>
      <c r="C22" s="13">
        <v>19</v>
      </c>
      <c r="D22" s="13">
        <v>23</v>
      </c>
      <c r="E22" s="13">
        <v>20</v>
      </c>
      <c r="F22" s="13">
        <v>22</v>
      </c>
      <c r="G22" s="13">
        <v>12</v>
      </c>
      <c r="H22" s="13">
        <v>27</v>
      </c>
      <c r="I22" s="13">
        <v>23</v>
      </c>
      <c r="J22" s="13">
        <v>24</v>
      </c>
      <c r="K22" s="13">
        <v>25</v>
      </c>
      <c r="L22" s="13">
        <v>17</v>
      </c>
      <c r="M22" s="13">
        <v>26</v>
      </c>
      <c r="N22" s="13">
        <f t="shared" si="2"/>
        <v>271</v>
      </c>
      <c r="O22" s="15">
        <v>37622</v>
      </c>
      <c r="Q22" s="14">
        <v>2016</v>
      </c>
      <c r="R22" s="26">
        <f t="shared" si="0"/>
        <v>33.986789644357025</v>
      </c>
      <c r="S22" s="26">
        <f t="shared" si="3"/>
        <v>19.568151613417683</v>
      </c>
      <c r="T22" s="26">
        <f t="shared" si="4"/>
        <v>23.687762479400352</v>
      </c>
      <c r="U22" s="26">
        <f t="shared" si="5"/>
        <v>20.598054329913346</v>
      </c>
      <c r="V22" s="26">
        <f t="shared" si="6"/>
        <v>22.657859762904685</v>
      </c>
      <c r="W22" s="26">
        <f t="shared" si="7"/>
        <v>12.358832597948009</v>
      </c>
      <c r="X22" s="26">
        <f t="shared" si="8"/>
        <v>27.80737334538302</v>
      </c>
      <c r="Y22" s="26">
        <f t="shared" si="9"/>
        <v>23.687762479400352</v>
      </c>
      <c r="Z22" s="26">
        <f t="shared" si="10"/>
        <v>24.717665195896018</v>
      </c>
      <c r="AA22" s="26">
        <f t="shared" si="11"/>
        <v>25.747567912391688</v>
      </c>
      <c r="AB22" s="26">
        <f t="shared" si="12"/>
        <v>17.508346180426347</v>
      </c>
      <c r="AC22" s="26">
        <f t="shared" si="13"/>
        <v>26.777470628887354</v>
      </c>
      <c r="AD22" s="4"/>
      <c r="AF22" s="14">
        <v>2016</v>
      </c>
      <c r="AG22" s="28">
        <f t="shared" si="15"/>
        <v>0.56025339057667922</v>
      </c>
      <c r="AH22" s="28">
        <f t="shared" si="16"/>
        <v>-1.9147964995401449E-2</v>
      </c>
      <c r="AI22" s="28">
        <f t="shared" si="17"/>
        <v>-7.9594695797544801E-2</v>
      </c>
      <c r="AJ22" s="28">
        <f t="shared" si="18"/>
        <v>2.9162568920976288E-2</v>
      </c>
      <c r="AK22" s="28">
        <f t="shared" si="19"/>
        <v>0.10354278900232922</v>
      </c>
      <c r="AL22" s="28">
        <f t="shared" si="20"/>
        <v>-0.41251182542191406</v>
      </c>
      <c r="AM22" s="28">
        <f t="shared" si="21"/>
        <v>0.20232166034366744</v>
      </c>
      <c r="AN22" s="28">
        <f t="shared" si="22"/>
        <v>8.0411437056513144E-2</v>
      </c>
      <c r="AO22" s="28">
        <f t="shared" si="23"/>
        <v>0.16184817115443276</v>
      </c>
      <c r="AP22" s="28">
        <f t="shared" si="24"/>
        <v>0.25429475738194462</v>
      </c>
      <c r="AQ22" s="28">
        <f t="shared" si="25"/>
        <v>-0.18209306383902193</v>
      </c>
      <c r="AR22" s="28">
        <f t="shared" si="26"/>
        <v>0.32045930968193925</v>
      </c>
    </row>
    <row r="23" spans="1:44">
      <c r="A23" s="14">
        <v>2017</v>
      </c>
      <c r="B23" s="13">
        <v>27</v>
      </c>
      <c r="C23" s="13">
        <v>15</v>
      </c>
      <c r="D23" s="13">
        <v>26</v>
      </c>
      <c r="E23" s="13">
        <v>15</v>
      </c>
      <c r="F23" s="13">
        <v>19</v>
      </c>
      <c r="G23" s="13">
        <v>22</v>
      </c>
      <c r="H23" s="13">
        <v>16</v>
      </c>
      <c r="I23" s="13">
        <v>17</v>
      </c>
      <c r="J23" s="13">
        <v>15</v>
      </c>
      <c r="K23" s="13">
        <v>29</v>
      </c>
      <c r="L23" s="13">
        <v>19</v>
      </c>
      <c r="M23" s="13">
        <v>29</v>
      </c>
      <c r="N23" s="13">
        <f t="shared" si="2"/>
        <v>249</v>
      </c>
      <c r="O23" s="15">
        <v>37810</v>
      </c>
      <c r="Q23" s="14">
        <v>2017</v>
      </c>
      <c r="R23" s="26">
        <f t="shared" si="0"/>
        <v>27.669108701401743</v>
      </c>
      <c r="S23" s="26">
        <f t="shared" si="3"/>
        <v>15.371727056334302</v>
      </c>
      <c r="T23" s="26">
        <f t="shared" si="4"/>
        <v>26.644326897646124</v>
      </c>
      <c r="U23" s="26">
        <f t="shared" si="5"/>
        <v>15.371727056334302</v>
      </c>
      <c r="V23" s="26">
        <f t="shared" si="6"/>
        <v>19.470854271356785</v>
      </c>
      <c r="W23" s="26">
        <f t="shared" si="7"/>
        <v>22.545199682623643</v>
      </c>
      <c r="X23" s="26">
        <f t="shared" si="8"/>
        <v>16.396508860089924</v>
      </c>
      <c r="Y23" s="26">
        <f t="shared" si="9"/>
        <v>17.421290663845543</v>
      </c>
      <c r="Z23" s="26">
        <f t="shared" si="10"/>
        <v>15.371727056334302</v>
      </c>
      <c r="AA23" s="26">
        <f t="shared" si="11"/>
        <v>29.718672308912986</v>
      </c>
      <c r="AB23" s="26">
        <f t="shared" si="12"/>
        <v>19.470854271356785</v>
      </c>
      <c r="AC23" s="26">
        <f t="shared" si="13"/>
        <v>29.718672308912986</v>
      </c>
      <c r="AD23" s="4"/>
      <c r="AF23" s="14">
        <v>2017</v>
      </c>
      <c r="AG23" s="28">
        <f t="shared" si="15"/>
        <v>0.27022355207252147</v>
      </c>
      <c r="AH23" s="28">
        <f t="shared" si="16"/>
        <v>-0.22949341038412976</v>
      </c>
      <c r="AI23" s="28">
        <f t="shared" si="17"/>
        <v>3.5284773090077312E-2</v>
      </c>
      <c r="AJ23" s="28">
        <f t="shared" si="18"/>
        <v>-0.23196599772656096</v>
      </c>
      <c r="AK23" s="28">
        <f t="shared" si="19"/>
        <v>-5.1679150117733469E-2</v>
      </c>
      <c r="AL23" s="28">
        <f t="shared" si="20"/>
        <v>7.1706255592630844E-2</v>
      </c>
      <c r="AM23" s="28">
        <f t="shared" si="21"/>
        <v>-0.29105573864724077</v>
      </c>
      <c r="AN23" s="28">
        <f t="shared" si="22"/>
        <v>-0.20540567316676944</v>
      </c>
      <c r="AO23" s="28">
        <f t="shared" si="23"/>
        <v>-0.277455502922969</v>
      </c>
      <c r="AP23" s="28">
        <f t="shared" si="24"/>
        <v>0.44774741444536575</v>
      </c>
      <c r="AQ23" s="28">
        <f t="shared" si="25"/>
        <v>-9.0413988996502603E-2</v>
      </c>
      <c r="AR23" s="28">
        <f t="shared" si="26"/>
        <v>0.46549680011063782</v>
      </c>
    </row>
    <row r="24" spans="1:44">
      <c r="A24" s="14">
        <v>2018</v>
      </c>
      <c r="B24" s="13">
        <v>25</v>
      </c>
      <c r="C24" s="13">
        <v>20</v>
      </c>
      <c r="D24" s="13">
        <v>36</v>
      </c>
      <c r="E24" s="13">
        <v>22</v>
      </c>
      <c r="F24" s="13">
        <v>17</v>
      </c>
      <c r="G24" s="13">
        <v>23</v>
      </c>
      <c r="H24" s="13">
        <v>20</v>
      </c>
      <c r="I24" s="13">
        <v>28</v>
      </c>
      <c r="J24" s="13">
        <v>22</v>
      </c>
      <c r="K24" s="13">
        <v>17</v>
      </c>
      <c r="L24" s="13">
        <v>25</v>
      </c>
      <c r="M24" s="13">
        <v>19</v>
      </c>
      <c r="N24" s="13">
        <f>SUM(B24:M24)</f>
        <v>274</v>
      </c>
      <c r="O24" s="15">
        <v>38114</v>
      </c>
      <c r="Q24" s="14">
        <v>2018</v>
      </c>
      <c r="R24" s="26">
        <f t="shared" si="0"/>
        <v>25.415201763131655</v>
      </c>
      <c r="S24" s="26">
        <f t="shared" si="3"/>
        <v>20.332161410505325</v>
      </c>
      <c r="T24" s="26">
        <f t="shared" si="4"/>
        <v>36.597890538909589</v>
      </c>
      <c r="U24" s="26">
        <f t="shared" si="5"/>
        <v>22.365377551555856</v>
      </c>
      <c r="V24" s="26">
        <f t="shared" si="6"/>
        <v>17.282337198929529</v>
      </c>
      <c r="W24" s="26">
        <f t="shared" si="7"/>
        <v>23.381985622081125</v>
      </c>
      <c r="X24" s="26">
        <f t="shared" si="8"/>
        <v>20.332161410505325</v>
      </c>
      <c r="Y24" s="26">
        <f t="shared" si="9"/>
        <v>28.465025974707459</v>
      </c>
      <c r="Z24" s="26">
        <f t="shared" si="10"/>
        <v>22.365377551555856</v>
      </c>
      <c r="AA24" s="26">
        <f t="shared" si="11"/>
        <v>17.282337198929529</v>
      </c>
      <c r="AB24" s="26">
        <f t="shared" si="12"/>
        <v>25.415201763131655</v>
      </c>
      <c r="AC24" s="26">
        <f t="shared" si="13"/>
        <v>19.31555333998006</v>
      </c>
      <c r="AD24" s="4"/>
      <c r="AF24" s="14">
        <v>2018</v>
      </c>
      <c r="AG24" s="28">
        <f t="shared" si="15"/>
        <v>0.16675199799874346</v>
      </c>
      <c r="AH24" s="28">
        <f t="shared" si="16"/>
        <v>1.9147964995401629E-2</v>
      </c>
      <c r="AI24" s="28">
        <f t="shared" si="17"/>
        <v>0.4220377548924984</v>
      </c>
      <c r="AJ24" s="28">
        <f t="shared" si="18"/>
        <v>0.11746522497611027</v>
      </c>
      <c r="AK24" s="28">
        <f t="shared" si="19"/>
        <v>-0.15827007526061085</v>
      </c>
      <c r="AL24" s="28">
        <f t="shared" si="20"/>
        <v>0.11148362454624118</v>
      </c>
      <c r="AM24" s="28">
        <f t="shared" si="21"/>
        <v>-0.12088791120887912</v>
      </c>
      <c r="AN24" s="28">
        <f t="shared" si="22"/>
        <v>0.29830496425862446</v>
      </c>
      <c r="AO24" s="28">
        <f t="shared" si="23"/>
        <v>5.127943110775722E-2</v>
      </c>
      <c r="AP24" s="28">
        <f t="shared" si="24"/>
        <v>-0.15808960995140908</v>
      </c>
      <c r="AQ24" s="28">
        <f t="shared" si="25"/>
        <v>0.18727774695450461</v>
      </c>
      <c r="AR24" s="28">
        <f t="shared" si="26"/>
        <v>-4.7505173923346931E-2</v>
      </c>
    </row>
    <row r="25" spans="1:44">
      <c r="A25" s="14">
        <v>2019</v>
      </c>
      <c r="B25" s="13">
        <v>15</v>
      </c>
      <c r="C25" s="13">
        <v>25</v>
      </c>
      <c r="D25" s="13">
        <v>22</v>
      </c>
      <c r="E25" s="13">
        <v>27</v>
      </c>
      <c r="F25" s="13">
        <v>20</v>
      </c>
      <c r="G25" s="13">
        <v>21</v>
      </c>
      <c r="H25" s="13">
        <v>20</v>
      </c>
      <c r="I25" s="13">
        <v>23</v>
      </c>
      <c r="J25" s="13">
        <v>19</v>
      </c>
      <c r="K25" s="13">
        <v>23</v>
      </c>
      <c r="L25" s="13">
        <v>28</v>
      </c>
      <c r="M25" s="13">
        <v>20</v>
      </c>
      <c r="N25" s="13">
        <f t="shared" si="2"/>
        <v>263</v>
      </c>
      <c r="O25" s="15">
        <v>38378</v>
      </c>
      <c r="Q25" s="14">
        <v>2019</v>
      </c>
      <c r="R25" s="26">
        <f t="shared" si="0"/>
        <v>15.144223252905311</v>
      </c>
      <c r="S25" s="26">
        <f t="shared" si="3"/>
        <v>25.240372088175519</v>
      </c>
      <c r="T25" s="26">
        <f t="shared" si="4"/>
        <v>22.211527437594455</v>
      </c>
      <c r="U25" s="26">
        <f t="shared" si="5"/>
        <v>27.259601855229558</v>
      </c>
      <c r="V25" s="26">
        <f t="shared" si="6"/>
        <v>20.192297670540416</v>
      </c>
      <c r="W25" s="26">
        <f t="shared" si="7"/>
        <v>21.201912554067434</v>
      </c>
      <c r="X25" s="26">
        <f t="shared" si="8"/>
        <v>20.192297670540416</v>
      </c>
      <c r="Y25" s="26">
        <f t="shared" si="9"/>
        <v>23.221142321121473</v>
      </c>
      <c r="Z25" s="26">
        <f t="shared" si="10"/>
        <v>19.182682787013395</v>
      </c>
      <c r="AA25" s="26">
        <f t="shared" si="11"/>
        <v>23.221142321121473</v>
      </c>
      <c r="AB25" s="26">
        <f t="shared" si="12"/>
        <v>28.26921673875658</v>
      </c>
      <c r="AC25" s="26">
        <f t="shared" si="13"/>
        <v>20.192297670540416</v>
      </c>
      <c r="AD25" s="4"/>
      <c r="AF25" s="14">
        <v>2019</v>
      </c>
      <c r="AG25" s="28">
        <f t="shared" si="15"/>
        <v>-0.30476441213626376</v>
      </c>
      <c r="AH25" s="28">
        <f t="shared" si="16"/>
        <v>0.26517163276599687</v>
      </c>
      <c r="AI25" s="28">
        <f t="shared" si="17"/>
        <v>-0.13695488606073578</v>
      </c>
      <c r="AJ25" s="28">
        <f t="shared" si="18"/>
        <v>0.36200057654712897</v>
      </c>
      <c r="AK25" s="28">
        <f t="shared" si="19"/>
        <v>-1.6541512707431087E-2</v>
      </c>
      <c r="AL25" s="28">
        <f t="shared" si="20"/>
        <v>7.8518990556910515E-3</v>
      </c>
      <c r="AM25" s="28">
        <f t="shared" si="21"/>
        <v>-0.12693527145279102</v>
      </c>
      <c r="AN25" s="28">
        <f t="shared" si="22"/>
        <v>5.9128643622391244E-2</v>
      </c>
      <c r="AO25" s="28">
        <f t="shared" si="23"/>
        <v>-9.8322404754167536E-2</v>
      </c>
      <c r="AP25" s="28">
        <f t="shared" si="24"/>
        <v>0.13121973977918677</v>
      </c>
      <c r="AQ25" s="28">
        <f t="shared" si="25"/>
        <v>0.32060379730874128</v>
      </c>
      <c r="AR25" s="28">
        <f t="shared" si="26"/>
        <v>-4.2708733598591482E-3</v>
      </c>
    </row>
    <row r="26" spans="1:44">
      <c r="A26" s="13" t="s">
        <v>14</v>
      </c>
      <c r="B26" s="13">
        <v>19</v>
      </c>
      <c r="C26" s="13">
        <v>30</v>
      </c>
      <c r="D26" s="13">
        <v>23</v>
      </c>
      <c r="E26" s="13">
        <v>22</v>
      </c>
      <c r="F26" s="13">
        <v>21</v>
      </c>
      <c r="G26" s="13">
        <v>18</v>
      </c>
      <c r="H26" s="13">
        <v>19</v>
      </c>
      <c r="I26" s="13">
        <v>23</v>
      </c>
      <c r="J26" s="13">
        <v>30</v>
      </c>
      <c r="K26" s="13">
        <v>23</v>
      </c>
      <c r="L26" s="13">
        <v>39</v>
      </c>
      <c r="M26" s="13">
        <v>51</v>
      </c>
      <c r="N26" s="13">
        <f>SUM(B26:M26)</f>
        <v>318</v>
      </c>
      <c r="O26" s="15">
        <v>38747</v>
      </c>
      <c r="Q26" s="13" t="s">
        <v>14</v>
      </c>
      <c r="R26" s="26">
        <f t="shared" si="0"/>
        <v>19</v>
      </c>
      <c r="S26" s="26">
        <f t="shared" si="3"/>
        <v>30</v>
      </c>
      <c r="T26" s="26">
        <f t="shared" si="4"/>
        <v>23</v>
      </c>
      <c r="U26" s="26">
        <f t="shared" si="5"/>
        <v>22</v>
      </c>
      <c r="V26" s="26">
        <f t="shared" si="6"/>
        <v>21</v>
      </c>
      <c r="W26" s="26">
        <f t="shared" si="7"/>
        <v>18</v>
      </c>
      <c r="X26" s="26">
        <f t="shared" si="8"/>
        <v>19</v>
      </c>
      <c r="Y26" s="26">
        <f t="shared" si="9"/>
        <v>23</v>
      </c>
      <c r="Z26" s="26">
        <f t="shared" si="10"/>
        <v>30</v>
      </c>
      <c r="AA26" s="26">
        <f t="shared" si="11"/>
        <v>23</v>
      </c>
      <c r="AB26" s="26">
        <f t="shared" si="12"/>
        <v>39</v>
      </c>
      <c r="AC26" s="26">
        <f t="shared" si="13"/>
        <v>51</v>
      </c>
      <c r="AD26" s="4"/>
      <c r="AF26" s="13" t="s">
        <v>14</v>
      </c>
      <c r="AG26" s="28">
        <f t="shared" si="15"/>
        <v>-0.12775479145971752</v>
      </c>
      <c r="AH26" s="28">
        <f t="shared" si="16"/>
        <v>0.50374760127886309</v>
      </c>
      <c r="AI26" s="28">
        <f t="shared" si="17"/>
        <v>-0.10631820903025348</v>
      </c>
      <c r="AJ26" s="28">
        <f t="shared" si="18"/>
        <v>9.9209476468874305E-2</v>
      </c>
      <c r="AK26" s="28">
        <f t="shared" si="19"/>
        <v>2.2797334415049313E-2</v>
      </c>
      <c r="AL26" s="28">
        <f t="shared" si="20"/>
        <v>-0.14435388143688221</v>
      </c>
      <c r="AM26" s="28">
        <f t="shared" si="21"/>
        <v>-0.17848725721796413</v>
      </c>
      <c r="AN26" s="28">
        <f t="shared" si="22"/>
        <v>4.9042224815860229E-2</v>
      </c>
      <c r="AO26" s="28">
        <f t="shared" si="23"/>
        <v>0.41014310447170327</v>
      </c>
      <c r="AP26" s="28">
        <f t="shared" si="24"/>
        <v>0.120446774543723</v>
      </c>
      <c r="AQ26" s="28">
        <f t="shared" si="25"/>
        <v>0.82189512256384822</v>
      </c>
      <c r="AR26" s="28">
        <f t="shared" si="26"/>
        <v>1.5149285280563158</v>
      </c>
    </row>
    <row r="27" spans="1:44">
      <c r="A27" s="13" t="s">
        <v>22</v>
      </c>
      <c r="B27" s="16">
        <f>AVERAGE(B16:B25)</f>
        <v>21.7</v>
      </c>
      <c r="C27" s="16">
        <f>AVERAGE(C16:C25)</f>
        <v>19.899999999999999</v>
      </c>
      <c r="D27" s="16">
        <f t="shared" ref="D27:M27" si="27">AVERAGE(D16:D25)</f>
        <v>26.7</v>
      </c>
      <c r="E27" s="16">
        <f t="shared" si="27"/>
        <v>19.899999999999999</v>
      </c>
      <c r="F27" s="16">
        <f t="shared" si="27"/>
        <v>19.8</v>
      </c>
      <c r="G27" s="16">
        <f t="shared" si="27"/>
        <v>19</v>
      </c>
      <c r="H27" s="16">
        <f t="shared" si="27"/>
        <v>21.6</v>
      </c>
      <c r="I27" s="16">
        <f t="shared" si="27"/>
        <v>20.5</v>
      </c>
      <c r="J27" s="16">
        <f t="shared" si="27"/>
        <v>20.8</v>
      </c>
      <c r="K27" s="16">
        <f t="shared" si="27"/>
        <v>21.3</v>
      </c>
      <c r="L27" s="16">
        <f t="shared" si="27"/>
        <v>21.4</v>
      </c>
      <c r="M27" s="16">
        <f t="shared" si="27"/>
        <v>20.7</v>
      </c>
      <c r="N27" s="16">
        <f>SUM(B27:M27)</f>
        <v>253.3</v>
      </c>
      <c r="O27" s="28"/>
      <c r="Q27" s="13" t="s">
        <v>31</v>
      </c>
      <c r="R27" s="16">
        <f>AVERAGE(R16:R25)</f>
        <v>22.583879596075874</v>
      </c>
      <c r="S27" s="16">
        <f t="shared" ref="S27:AC27" si="28">AVERAGE(S16:S25)</f>
        <v>20.722889331025641</v>
      </c>
      <c r="T27" s="16">
        <f t="shared" si="28"/>
        <v>27.817829833994988</v>
      </c>
      <c r="U27" s="16">
        <f t="shared" si="28"/>
        <v>20.739083171913357</v>
      </c>
      <c r="V27" s="16">
        <f t="shared" si="28"/>
        <v>20.657808971148583</v>
      </c>
      <c r="W27" s="16">
        <f t="shared" si="28"/>
        <v>19.774290522433297</v>
      </c>
      <c r="X27" s="16">
        <f t="shared" si="28"/>
        <v>22.539182321907433</v>
      </c>
      <c r="Y27" s="16">
        <f t="shared" si="28"/>
        <v>21.315241124534243</v>
      </c>
      <c r="Z27" s="16">
        <f t="shared" si="28"/>
        <v>21.689819595805332</v>
      </c>
      <c r="AA27" s="16">
        <f t="shared" si="28"/>
        <v>22.201070843101544</v>
      </c>
      <c r="AB27" s="16">
        <f t="shared" si="28"/>
        <v>22.285561475866295</v>
      </c>
      <c r="AC27" s="16">
        <f t="shared" si="28"/>
        <v>21.552115316294113</v>
      </c>
      <c r="AD27" s="4"/>
      <c r="AF27" s="13" t="s">
        <v>31</v>
      </c>
      <c r="AG27" s="28">
        <f>AVERAGE(AG16:AG25)</f>
        <v>3.6772671996201628E-2</v>
      </c>
      <c r="AH27" s="28">
        <f t="shared" ref="AH27:AR27" si="29">AVERAGE(AH16:AH25)</f>
        <v>3.8733170769905144E-2</v>
      </c>
      <c r="AI27" s="28">
        <f t="shared" si="29"/>
        <v>8.0882086388534266E-2</v>
      </c>
      <c r="AJ27" s="28">
        <f t="shared" si="29"/>
        <v>3.6208943447423654E-2</v>
      </c>
      <c r="AK27" s="28">
        <f t="shared" si="29"/>
        <v>6.131045264098323E-3</v>
      </c>
      <c r="AL27" s="28">
        <f t="shared" si="29"/>
        <v>-6.0011392618916727E-2</v>
      </c>
      <c r="AM27" s="28">
        <f t="shared" si="29"/>
        <v>-2.5461816350813248E-2</v>
      </c>
      <c r="AN27" s="28">
        <f t="shared" si="29"/>
        <v>-2.7800522966612236E-2</v>
      </c>
      <c r="AO27" s="28">
        <f t="shared" si="29"/>
        <v>1.9524984675337191E-2</v>
      </c>
      <c r="AP27" s="28">
        <f t="shared" si="29"/>
        <v>8.1526879024774582E-2</v>
      </c>
      <c r="AQ27" s="28">
        <f t="shared" si="29"/>
        <v>4.1075788627630949E-2</v>
      </c>
      <c r="AR27" s="28">
        <f t="shared" si="29"/>
        <v>6.2784895076618372E-2</v>
      </c>
    </row>
    <row r="28" spans="1:44" ht="13.5" thickBot="1">
      <c r="A28" s="13" t="s">
        <v>21</v>
      </c>
      <c r="B28" s="16">
        <f>MEDIAN(B16:B25)</f>
        <v>20.5</v>
      </c>
      <c r="C28" s="16">
        <f t="shared" ref="C28:M28" si="30">MEDIAN(C16:C25)</f>
        <v>19.5</v>
      </c>
      <c r="D28" s="16">
        <f t="shared" si="30"/>
        <v>24.5</v>
      </c>
      <c r="E28" s="16">
        <f t="shared" si="30"/>
        <v>19</v>
      </c>
      <c r="F28" s="16">
        <f t="shared" si="30"/>
        <v>20</v>
      </c>
      <c r="G28" s="16">
        <f t="shared" si="30"/>
        <v>20.5</v>
      </c>
      <c r="H28" s="16">
        <f t="shared" si="30"/>
        <v>22.5</v>
      </c>
      <c r="I28" s="16">
        <f t="shared" si="30"/>
        <v>21</v>
      </c>
      <c r="J28" s="16">
        <f t="shared" si="30"/>
        <v>20.5</v>
      </c>
      <c r="K28" s="16">
        <f t="shared" si="30"/>
        <v>19.5</v>
      </c>
      <c r="L28" s="16">
        <f t="shared" si="30"/>
        <v>20.5</v>
      </c>
      <c r="M28" s="16">
        <f t="shared" si="30"/>
        <v>19.5</v>
      </c>
      <c r="N28" s="13">
        <f>SUM(B28:M28)</f>
        <v>247.5</v>
      </c>
      <c r="O28" s="17"/>
      <c r="Q28" s="24" t="s">
        <v>27</v>
      </c>
      <c r="R28" s="27">
        <f>MEDIAN(R16:R25)</f>
        <v>21.782865430464021</v>
      </c>
      <c r="S28" s="27">
        <f t="shared" ref="S28:AC28" si="31">MEDIAN(S16:S25)</f>
        <v>19.950156511961502</v>
      </c>
      <c r="T28" s="27">
        <f t="shared" si="31"/>
        <v>25.736229866608763</v>
      </c>
      <c r="U28" s="27">
        <f t="shared" si="31"/>
        <v>20.014383491919396</v>
      </c>
      <c r="V28" s="27">
        <f t="shared" si="31"/>
        <v>20.531926798587293</v>
      </c>
      <c r="W28" s="27">
        <f t="shared" si="31"/>
        <v>21.0367342403508</v>
      </c>
      <c r="X28" s="27">
        <f t="shared" si="31"/>
        <v>23.128064861972675</v>
      </c>
      <c r="Y28" s="27">
        <f t="shared" si="31"/>
        <v>21.924760944715281</v>
      </c>
      <c r="Z28" s="27">
        <f t="shared" si="31"/>
        <v>21.274436548224809</v>
      </c>
      <c r="AA28" s="27">
        <f t="shared" si="31"/>
        <v>20.527525735763966</v>
      </c>
      <c r="AB28" s="27">
        <f t="shared" si="31"/>
        <v>21.406281578446482</v>
      </c>
      <c r="AC28" s="27">
        <f t="shared" si="31"/>
        <v>20.278906311272308</v>
      </c>
      <c r="AF28" s="13" t="s">
        <v>27</v>
      </c>
      <c r="AG28" s="28">
        <f>MEDIAN(AG16:AG25)</f>
        <v>8.3266726846886741E-17</v>
      </c>
      <c r="AH28" s="28">
        <f t="shared" ref="AH28:AR28" si="32">MEDIAN(AH16:AH25)</f>
        <v>9.0205620750793969E-17</v>
      </c>
      <c r="AI28" s="28">
        <f t="shared" si="32"/>
        <v>0</v>
      </c>
      <c r="AJ28" s="28">
        <f t="shared" si="32"/>
        <v>0</v>
      </c>
      <c r="AK28" s="28">
        <f t="shared" si="32"/>
        <v>-8.3266726846886741E-17</v>
      </c>
      <c r="AL28" s="28">
        <f t="shared" si="32"/>
        <v>0</v>
      </c>
      <c r="AM28" s="28">
        <f t="shared" si="32"/>
        <v>0</v>
      </c>
      <c r="AN28" s="28">
        <f t="shared" si="32"/>
        <v>8.3266726846886741E-17</v>
      </c>
      <c r="AO28" s="28">
        <f t="shared" si="32"/>
        <v>0</v>
      </c>
      <c r="AP28" s="28">
        <f t="shared" si="32"/>
        <v>-8.6736173798840355E-17</v>
      </c>
      <c r="AQ28" s="28">
        <f t="shared" si="32"/>
        <v>8.3266726846886741E-17</v>
      </c>
      <c r="AR28" s="28">
        <f t="shared" si="32"/>
        <v>8.7603535536828758E-17</v>
      </c>
    </row>
    <row r="29" spans="1:44">
      <c r="A29" s="18" t="s">
        <v>27</v>
      </c>
      <c r="B29" s="19">
        <f t="shared" ref="B29:L29" si="33">R28</f>
        <v>21.782865430464021</v>
      </c>
      <c r="C29" s="19">
        <f t="shared" si="33"/>
        <v>19.950156511961502</v>
      </c>
      <c r="D29" s="19">
        <f t="shared" si="33"/>
        <v>25.736229866608763</v>
      </c>
      <c r="E29" s="19">
        <f t="shared" si="33"/>
        <v>20.014383491919396</v>
      </c>
      <c r="F29" s="19">
        <f t="shared" si="33"/>
        <v>20.531926798587293</v>
      </c>
      <c r="G29" s="19">
        <f t="shared" si="33"/>
        <v>21.0367342403508</v>
      </c>
      <c r="H29" s="19">
        <f t="shared" si="33"/>
        <v>23.128064861972675</v>
      </c>
      <c r="I29" s="19">
        <f t="shared" si="33"/>
        <v>21.924760944715281</v>
      </c>
      <c r="J29" s="19">
        <f t="shared" si="33"/>
        <v>21.274436548224809</v>
      </c>
      <c r="K29" s="19">
        <f t="shared" si="33"/>
        <v>20.527525735763966</v>
      </c>
      <c r="L29" s="19">
        <f t="shared" si="33"/>
        <v>21.406281578446482</v>
      </c>
      <c r="M29" s="19">
        <f>AC28</f>
        <v>20.278906311272308</v>
      </c>
      <c r="N29" s="13"/>
      <c r="O29" s="20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F29" s="13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</row>
    <row r="30" spans="1:44">
      <c r="A30" s="13" t="s">
        <v>25</v>
      </c>
      <c r="B30" s="21">
        <v>11</v>
      </c>
      <c r="C30" s="21">
        <v>10</v>
      </c>
      <c r="D30" s="21">
        <v>14</v>
      </c>
      <c r="E30" s="21">
        <v>10</v>
      </c>
      <c r="F30" s="21">
        <v>10</v>
      </c>
      <c r="G30" s="21">
        <v>10</v>
      </c>
      <c r="H30" s="21">
        <v>12</v>
      </c>
      <c r="I30" s="21">
        <v>11</v>
      </c>
      <c r="J30" s="21">
        <v>10</v>
      </c>
      <c r="K30" s="21">
        <v>10</v>
      </c>
      <c r="L30" s="21">
        <v>11</v>
      </c>
      <c r="M30" s="21">
        <v>10</v>
      </c>
      <c r="N30" s="13"/>
      <c r="O30" s="13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F30" s="13" t="s">
        <v>25</v>
      </c>
      <c r="AG30" s="28">
        <f>(B30-B$29)/B29</f>
        <v>-0.49501593189773119</v>
      </c>
      <c r="AH30" s="28">
        <f t="shared" ref="AH30:AR30" si="34">(C30-C$29)/C29</f>
        <v>-0.49875079957371227</v>
      </c>
      <c r="AI30" s="28">
        <f t="shared" si="34"/>
        <v>-0.45601977940971949</v>
      </c>
      <c r="AJ30" s="28">
        <f t="shared" si="34"/>
        <v>-0.50035932887778445</v>
      </c>
      <c r="AK30" s="28">
        <f t="shared" si="34"/>
        <v>-0.512953650278548</v>
      </c>
      <c r="AL30" s="28">
        <f t="shared" si="34"/>
        <v>-0.52464104524271238</v>
      </c>
      <c r="AM30" s="28">
        <f t="shared" si="34"/>
        <v>-0.48114984666397737</v>
      </c>
      <c r="AN30" s="28">
        <f t="shared" si="34"/>
        <v>-0.49828415334893639</v>
      </c>
      <c r="AO30" s="28">
        <f t="shared" si="34"/>
        <v>-0.52995229850943226</v>
      </c>
      <c r="AP30" s="28">
        <f t="shared" si="34"/>
        <v>-0.51284922845925085</v>
      </c>
      <c r="AQ30" s="28">
        <f t="shared" si="34"/>
        <v>-0.48613214491788898</v>
      </c>
      <c r="AR30" s="28">
        <f t="shared" si="34"/>
        <v>-0.50687675920464392</v>
      </c>
    </row>
    <row r="31" spans="1:44" ht="13.5" thickBot="1">
      <c r="A31" s="13"/>
      <c r="B31" s="21">
        <v>35</v>
      </c>
      <c r="C31" s="21">
        <v>32</v>
      </c>
      <c r="D31" s="21">
        <v>40</v>
      </c>
      <c r="E31" s="21">
        <v>32</v>
      </c>
      <c r="F31" s="21">
        <v>33</v>
      </c>
      <c r="G31" s="21">
        <v>34</v>
      </c>
      <c r="H31" s="21">
        <v>36</v>
      </c>
      <c r="I31" s="21">
        <v>35</v>
      </c>
      <c r="J31" s="21">
        <v>34</v>
      </c>
      <c r="K31" s="21">
        <v>33</v>
      </c>
      <c r="L31" s="21">
        <v>34</v>
      </c>
      <c r="M31" s="21">
        <v>33</v>
      </c>
      <c r="N31" s="13"/>
      <c r="O31" s="13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F31" s="24"/>
      <c r="AG31" s="29">
        <f>(B31-B$29)/B29</f>
        <v>0.60676748941630987</v>
      </c>
      <c r="AH31" s="29">
        <f t="shared" ref="AH31:AR31" si="35">(C31-C$29)/C29</f>
        <v>0.6039974413641207</v>
      </c>
      <c r="AI31" s="29">
        <f t="shared" si="35"/>
        <v>0.55422920168651568</v>
      </c>
      <c r="AJ31" s="29">
        <f t="shared" si="35"/>
        <v>0.5988501475910899</v>
      </c>
      <c r="AK31" s="29">
        <f t="shared" si="35"/>
        <v>0.60725295408079183</v>
      </c>
      <c r="AL31" s="29">
        <f t="shared" si="35"/>
        <v>0.616220446174778</v>
      </c>
      <c r="AM31" s="29">
        <f t="shared" si="35"/>
        <v>0.55655046000806796</v>
      </c>
      <c r="AN31" s="29">
        <f t="shared" si="35"/>
        <v>0.59636860298065686</v>
      </c>
      <c r="AO31" s="29">
        <f t="shared" si="35"/>
        <v>0.5981621850679304</v>
      </c>
      <c r="AP31" s="29">
        <f t="shared" si="35"/>
        <v>0.60759754608447214</v>
      </c>
      <c r="AQ31" s="29">
        <f t="shared" si="35"/>
        <v>0.58831882479925235</v>
      </c>
      <c r="AR31" s="29">
        <f t="shared" si="35"/>
        <v>0.62730669462467492</v>
      </c>
    </row>
    <row r="32" spans="1:44" ht="13.5" thickBot="1">
      <c r="A32" s="22" t="s">
        <v>23</v>
      </c>
      <c r="B32" s="23" t="str">
        <f t="shared" ref="B32:M32" si="36">IF(B26&gt;B31,B26-B29,"-")</f>
        <v>-</v>
      </c>
      <c r="C32" s="23" t="str">
        <f t="shared" si="36"/>
        <v>-</v>
      </c>
      <c r="D32" s="23" t="str">
        <f t="shared" si="36"/>
        <v>-</v>
      </c>
      <c r="E32" s="23" t="str">
        <f t="shared" si="36"/>
        <v>-</v>
      </c>
      <c r="F32" s="23" t="str">
        <f t="shared" si="36"/>
        <v>-</v>
      </c>
      <c r="G32" s="23" t="str">
        <f t="shared" si="36"/>
        <v>-</v>
      </c>
      <c r="H32" s="23" t="str">
        <f t="shared" si="36"/>
        <v>-</v>
      </c>
      <c r="I32" s="23" t="str">
        <f t="shared" si="36"/>
        <v>-</v>
      </c>
      <c r="J32" s="23" t="str">
        <f t="shared" si="36"/>
        <v>-</v>
      </c>
      <c r="K32" s="23" t="str">
        <f t="shared" si="36"/>
        <v>-</v>
      </c>
      <c r="L32" s="23">
        <f t="shared" si="36"/>
        <v>17.593718421553518</v>
      </c>
      <c r="M32" s="23">
        <f t="shared" si="36"/>
        <v>30.721093688727692</v>
      </c>
      <c r="N32" s="24"/>
      <c r="O32" s="24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1:4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 spans="1:44">
      <c r="A34" s="1" t="s">
        <v>24</v>
      </c>
      <c r="L34" s="5"/>
      <c r="M34" s="5"/>
      <c r="Q34" s="1"/>
      <c r="AF34" s="1"/>
    </row>
    <row r="35" spans="1:44">
      <c r="A35" s="2" t="s">
        <v>18</v>
      </c>
      <c r="B35" s="5">
        <f>AVERAGE(B16:M25)</f>
        <v>21.108333333333334</v>
      </c>
      <c r="C35" s="4"/>
      <c r="O35" s="8"/>
      <c r="R35" s="4"/>
      <c r="S35" s="4"/>
      <c r="AG35" s="4"/>
      <c r="AH35" s="4"/>
      <c r="AR35" s="5"/>
    </row>
    <row r="36" spans="1:44">
      <c r="A36" s="2" t="s">
        <v>16</v>
      </c>
      <c r="B36" s="5">
        <f>MEDIAN(B16:M25)</f>
        <v>20</v>
      </c>
      <c r="C36" s="4"/>
      <c r="R36" s="4"/>
      <c r="S36" s="4"/>
      <c r="AG36" s="4"/>
      <c r="AH36" s="4"/>
      <c r="AR3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"/>
  <sheetViews>
    <sheetView workbookViewId="0">
      <selection activeCell="O6" sqref="O6"/>
    </sheetView>
  </sheetViews>
  <sheetFormatPr baseColWidth="10" defaultRowHeight="12.75"/>
  <cols>
    <col min="1" max="1" width="22.85546875" style="2" customWidth="1"/>
    <col min="2" max="14" width="6.28515625" style="2" customWidth="1"/>
    <col min="15" max="15" width="14" style="2" customWidth="1"/>
    <col min="16" max="16" width="11.42578125" style="2"/>
    <col min="17" max="17" width="22.85546875" style="2" customWidth="1"/>
    <col min="18" max="29" width="6.28515625" style="2" customWidth="1"/>
    <col min="30" max="30" width="9.85546875" style="2" customWidth="1"/>
    <col min="31" max="31" width="11.42578125" style="2"/>
    <col min="32" max="32" width="22.85546875" style="2" customWidth="1"/>
    <col min="33" max="44" width="6.28515625" style="2" customWidth="1"/>
    <col min="45" max="16384" width="11.42578125" style="2"/>
  </cols>
  <sheetData>
    <row r="1" spans="1:44">
      <c r="A1" s="1" t="s">
        <v>0</v>
      </c>
      <c r="Q1" s="1" t="s">
        <v>26</v>
      </c>
      <c r="AF1" s="1" t="s">
        <v>28</v>
      </c>
    </row>
    <row r="2" spans="1:44">
      <c r="A2" s="2" t="s">
        <v>30</v>
      </c>
    </row>
    <row r="3" spans="1:44" ht="13.5" thickBot="1"/>
    <row r="4" spans="1:44" ht="25.5">
      <c r="A4" s="9"/>
      <c r="B4" s="10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 t="s">
        <v>17</v>
      </c>
      <c r="Q4" s="10"/>
      <c r="R4" s="10" t="s">
        <v>1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F4" s="11"/>
      <c r="AG4" s="10" t="s">
        <v>1</v>
      </c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44">
      <c r="A5" s="25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7</v>
      </c>
      <c r="H5" s="25" t="s">
        <v>8</v>
      </c>
      <c r="I5" s="25" t="s">
        <v>9</v>
      </c>
      <c r="J5" s="25" t="s">
        <v>10</v>
      </c>
      <c r="K5" s="25" t="s">
        <v>11</v>
      </c>
      <c r="L5" s="25" t="s">
        <v>12</v>
      </c>
      <c r="M5" s="25" t="s">
        <v>13</v>
      </c>
      <c r="N5" s="25" t="s">
        <v>15</v>
      </c>
      <c r="O5" s="25"/>
      <c r="Q5" s="25"/>
      <c r="R5" s="25" t="s">
        <v>2</v>
      </c>
      <c r="S5" s="25" t="s">
        <v>3</v>
      </c>
      <c r="T5" s="25" t="s">
        <v>4</v>
      </c>
      <c r="U5" s="25" t="s">
        <v>5</v>
      </c>
      <c r="V5" s="25" t="s">
        <v>6</v>
      </c>
      <c r="W5" s="25" t="s">
        <v>7</v>
      </c>
      <c r="X5" s="25" t="s">
        <v>8</v>
      </c>
      <c r="Y5" s="25" t="s">
        <v>9</v>
      </c>
      <c r="Z5" s="25" t="s">
        <v>10</v>
      </c>
      <c r="AA5" s="25" t="s">
        <v>11</v>
      </c>
      <c r="AB5" s="25" t="s">
        <v>12</v>
      </c>
      <c r="AC5" s="25" t="s">
        <v>13</v>
      </c>
      <c r="AF5" s="25"/>
      <c r="AG5" s="25" t="s">
        <v>2</v>
      </c>
      <c r="AH5" s="25" t="s">
        <v>3</v>
      </c>
      <c r="AI5" s="25" t="s">
        <v>4</v>
      </c>
      <c r="AJ5" s="25" t="s">
        <v>5</v>
      </c>
      <c r="AK5" s="25" t="s">
        <v>6</v>
      </c>
      <c r="AL5" s="25" t="s">
        <v>7</v>
      </c>
      <c r="AM5" s="25" t="s">
        <v>8</v>
      </c>
      <c r="AN5" s="25" t="s">
        <v>9</v>
      </c>
      <c r="AO5" s="25" t="s">
        <v>10</v>
      </c>
      <c r="AP5" s="25" t="s">
        <v>11</v>
      </c>
      <c r="AQ5" s="25" t="s">
        <v>12</v>
      </c>
      <c r="AR5" s="25" t="s">
        <v>13</v>
      </c>
    </row>
    <row r="6" spans="1:44">
      <c r="A6" s="14">
        <v>2000</v>
      </c>
      <c r="B6" s="13">
        <v>26</v>
      </c>
      <c r="C6" s="13">
        <v>15</v>
      </c>
      <c r="D6" s="13">
        <v>17</v>
      </c>
      <c r="E6" s="13">
        <v>15</v>
      </c>
      <c r="F6" s="13">
        <v>11</v>
      </c>
      <c r="G6" s="13">
        <v>15</v>
      </c>
      <c r="H6" s="13">
        <v>8</v>
      </c>
      <c r="I6" s="13">
        <v>9</v>
      </c>
      <c r="J6" s="13">
        <v>15</v>
      </c>
      <c r="K6" s="13">
        <v>14</v>
      </c>
      <c r="L6" s="13">
        <v>10</v>
      </c>
      <c r="M6" s="13">
        <v>18</v>
      </c>
      <c r="N6" s="13">
        <f>SUM(B6:M6)</f>
        <v>173</v>
      </c>
      <c r="O6" s="15">
        <v>3397</v>
      </c>
      <c r="Q6" s="14">
        <v>2000</v>
      </c>
      <c r="R6" s="26">
        <f t="shared" ref="R6:R26" si="0">B6/$O6*$O$26</f>
        <v>54.242566970856636</v>
      </c>
      <c r="S6" s="26">
        <f t="shared" ref="S6:AC21" si="1">C6/$O6*$O$26</f>
        <v>31.293788637032677</v>
      </c>
      <c r="T6" s="26">
        <f t="shared" si="1"/>
        <v>35.466293788637032</v>
      </c>
      <c r="U6" s="26">
        <f t="shared" si="1"/>
        <v>31.293788637032677</v>
      </c>
      <c r="V6" s="26">
        <f t="shared" si="1"/>
        <v>22.948778333823963</v>
      </c>
      <c r="W6" s="26">
        <f t="shared" si="1"/>
        <v>31.293788637032677</v>
      </c>
      <c r="X6" s="26">
        <f t="shared" si="1"/>
        <v>16.690020606417427</v>
      </c>
      <c r="Y6" s="26">
        <f t="shared" si="1"/>
        <v>18.776273182219605</v>
      </c>
      <c r="Z6" s="26">
        <f t="shared" si="1"/>
        <v>31.293788637032677</v>
      </c>
      <c r="AA6" s="26">
        <f t="shared" si="1"/>
        <v>29.207536061230496</v>
      </c>
      <c r="AB6" s="26">
        <f t="shared" si="1"/>
        <v>20.862525758021786</v>
      </c>
      <c r="AC6" s="26">
        <f t="shared" si="1"/>
        <v>37.552546364439209</v>
      </c>
      <c r="AD6" s="4"/>
      <c r="AF6" s="14">
        <v>2000</v>
      </c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</row>
    <row r="7" spans="1:44">
      <c r="A7" s="14">
        <v>2001</v>
      </c>
      <c r="B7" s="13">
        <v>13</v>
      </c>
      <c r="C7" s="13">
        <v>8</v>
      </c>
      <c r="D7" s="13">
        <v>16</v>
      </c>
      <c r="E7" s="13">
        <v>22</v>
      </c>
      <c r="F7" s="13">
        <v>13</v>
      </c>
      <c r="G7" s="13">
        <v>9</v>
      </c>
      <c r="H7" s="13">
        <v>14</v>
      </c>
      <c r="I7" s="13">
        <v>14</v>
      </c>
      <c r="J7" s="13">
        <v>19</v>
      </c>
      <c r="K7" s="13">
        <v>14</v>
      </c>
      <c r="L7" s="13">
        <v>10</v>
      </c>
      <c r="M7" s="13">
        <v>9</v>
      </c>
      <c r="N7" s="13">
        <f t="shared" ref="N7:N25" si="2">SUM(B7:M7)</f>
        <v>161</v>
      </c>
      <c r="O7" s="15">
        <v>3450</v>
      </c>
      <c r="Q7" s="14">
        <v>2001</v>
      </c>
      <c r="R7" s="26">
        <f t="shared" si="0"/>
        <v>26.704637681159419</v>
      </c>
      <c r="S7" s="26">
        <f t="shared" si="1"/>
        <v>16.433623188405797</v>
      </c>
      <c r="T7" s="26">
        <f t="shared" si="1"/>
        <v>32.867246376811593</v>
      </c>
      <c r="U7" s="26">
        <f t="shared" si="1"/>
        <v>45.192463768115942</v>
      </c>
      <c r="V7" s="26">
        <f t="shared" si="1"/>
        <v>26.704637681159419</v>
      </c>
      <c r="W7" s="26">
        <f t="shared" si="1"/>
        <v>18.487826086956524</v>
      </c>
      <c r="X7" s="26">
        <f t="shared" si="1"/>
        <v>28.758840579710146</v>
      </c>
      <c r="Y7" s="26">
        <f t="shared" si="1"/>
        <v>28.758840579710146</v>
      </c>
      <c r="Z7" s="26">
        <f t="shared" si="1"/>
        <v>39.029855072463768</v>
      </c>
      <c r="AA7" s="26">
        <f t="shared" si="1"/>
        <v>28.758840579710146</v>
      </c>
      <c r="AB7" s="26">
        <f t="shared" si="1"/>
        <v>20.542028985507248</v>
      </c>
      <c r="AC7" s="26">
        <f t="shared" si="1"/>
        <v>18.487826086956524</v>
      </c>
      <c r="AD7" s="4"/>
      <c r="AF7" s="14">
        <v>2001</v>
      </c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</row>
    <row r="8" spans="1:44">
      <c r="A8" s="14">
        <v>2002</v>
      </c>
      <c r="B8" s="13">
        <v>12</v>
      </c>
      <c r="C8" s="13">
        <v>11</v>
      </c>
      <c r="D8" s="13">
        <v>14</v>
      </c>
      <c r="E8" s="13">
        <v>18</v>
      </c>
      <c r="F8" s="13">
        <v>13</v>
      </c>
      <c r="G8" s="13">
        <v>12</v>
      </c>
      <c r="H8" s="13">
        <v>11</v>
      </c>
      <c r="I8" s="13">
        <v>14</v>
      </c>
      <c r="J8" s="13">
        <v>10</v>
      </c>
      <c r="K8" s="13">
        <v>11</v>
      </c>
      <c r="L8" s="13">
        <v>16</v>
      </c>
      <c r="M8" s="13">
        <v>10</v>
      </c>
      <c r="N8" s="13">
        <f t="shared" si="2"/>
        <v>152</v>
      </c>
      <c r="O8" s="15">
        <v>3517</v>
      </c>
      <c r="Q8" s="14">
        <v>2002</v>
      </c>
      <c r="R8" s="26">
        <f t="shared" si="0"/>
        <v>24.180835939721351</v>
      </c>
      <c r="S8" s="26">
        <f t="shared" si="1"/>
        <v>22.165766278077907</v>
      </c>
      <c r="T8" s="26">
        <f t="shared" si="1"/>
        <v>28.210975263008244</v>
      </c>
      <c r="U8" s="26">
        <f t="shared" si="1"/>
        <v>36.271253909582036</v>
      </c>
      <c r="V8" s="26">
        <f t="shared" si="1"/>
        <v>26.1959056013648</v>
      </c>
      <c r="W8" s="26">
        <f t="shared" si="1"/>
        <v>24.180835939721351</v>
      </c>
      <c r="X8" s="26">
        <f t="shared" si="1"/>
        <v>22.165766278077907</v>
      </c>
      <c r="Y8" s="26">
        <f t="shared" si="1"/>
        <v>28.210975263008244</v>
      </c>
      <c r="Z8" s="26">
        <f t="shared" si="1"/>
        <v>20.150696616434463</v>
      </c>
      <c r="AA8" s="26">
        <f t="shared" si="1"/>
        <v>22.165766278077907</v>
      </c>
      <c r="AB8" s="26">
        <f t="shared" si="1"/>
        <v>32.241114586295133</v>
      </c>
      <c r="AC8" s="26">
        <f t="shared" si="1"/>
        <v>20.150696616434463</v>
      </c>
      <c r="AD8" s="4"/>
      <c r="AF8" s="14">
        <v>2002</v>
      </c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</row>
    <row r="9" spans="1:44">
      <c r="A9" s="14">
        <v>2003</v>
      </c>
      <c r="B9" s="13">
        <v>16</v>
      </c>
      <c r="C9" s="13">
        <v>11</v>
      </c>
      <c r="D9" s="13">
        <v>20</v>
      </c>
      <c r="E9" s="13">
        <v>14</v>
      </c>
      <c r="F9" s="13">
        <v>13</v>
      </c>
      <c r="G9" s="13">
        <v>15</v>
      </c>
      <c r="H9" s="13">
        <v>12</v>
      </c>
      <c r="I9" s="13">
        <v>14</v>
      </c>
      <c r="J9" s="13">
        <v>16</v>
      </c>
      <c r="K9" s="13">
        <v>10</v>
      </c>
      <c r="L9" s="13">
        <v>13</v>
      </c>
      <c r="M9" s="13">
        <v>11</v>
      </c>
      <c r="N9" s="13">
        <f t="shared" si="2"/>
        <v>165</v>
      </c>
      <c r="O9" s="15">
        <v>3647</v>
      </c>
      <c r="Q9" s="14">
        <v>2003</v>
      </c>
      <c r="R9" s="26">
        <f t="shared" si="0"/>
        <v>31.091856320263229</v>
      </c>
      <c r="S9" s="26">
        <f t="shared" si="1"/>
        <v>21.37565122018097</v>
      </c>
      <c r="T9" s="26">
        <f t="shared" si="1"/>
        <v>38.864820400329037</v>
      </c>
      <c r="U9" s="26">
        <f t="shared" si="1"/>
        <v>27.205374280230327</v>
      </c>
      <c r="V9" s="26">
        <f t="shared" si="1"/>
        <v>25.262133260213872</v>
      </c>
      <c r="W9" s="26">
        <f t="shared" si="1"/>
        <v>29.148615300246778</v>
      </c>
      <c r="X9" s="26">
        <f t="shared" si="1"/>
        <v>23.318892240197421</v>
      </c>
      <c r="Y9" s="26">
        <f t="shared" si="1"/>
        <v>27.205374280230327</v>
      </c>
      <c r="Z9" s="26">
        <f t="shared" si="1"/>
        <v>31.091856320263229</v>
      </c>
      <c r="AA9" s="26">
        <f t="shared" si="1"/>
        <v>19.432410200164519</v>
      </c>
      <c r="AB9" s="26">
        <f t="shared" si="1"/>
        <v>25.262133260213872</v>
      </c>
      <c r="AC9" s="26">
        <f t="shared" si="1"/>
        <v>21.37565122018097</v>
      </c>
      <c r="AD9" s="4"/>
      <c r="AF9" s="14">
        <v>2003</v>
      </c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</row>
    <row r="10" spans="1:44">
      <c r="A10" s="14">
        <v>2004</v>
      </c>
      <c r="B10" s="13">
        <v>16</v>
      </c>
      <c r="C10" s="13">
        <v>8</v>
      </c>
      <c r="D10" s="13">
        <v>13</v>
      </c>
      <c r="E10" s="13">
        <v>4</v>
      </c>
      <c r="F10" s="13">
        <v>6</v>
      </c>
      <c r="G10" s="13">
        <v>12</v>
      </c>
      <c r="H10" s="13">
        <v>13</v>
      </c>
      <c r="I10" s="13">
        <v>12</v>
      </c>
      <c r="J10" s="13">
        <v>10</v>
      </c>
      <c r="K10" s="13">
        <v>12</v>
      </c>
      <c r="L10" s="13">
        <v>13</v>
      </c>
      <c r="M10" s="13">
        <v>23</v>
      </c>
      <c r="N10" s="13">
        <f t="shared" si="2"/>
        <v>142</v>
      </c>
      <c r="O10" s="15">
        <v>3712</v>
      </c>
      <c r="Q10" s="14">
        <v>2004</v>
      </c>
      <c r="R10" s="26">
        <f t="shared" si="0"/>
        <v>30.547413793103448</v>
      </c>
      <c r="S10" s="26">
        <f t="shared" si="1"/>
        <v>15.273706896551724</v>
      </c>
      <c r="T10" s="26">
        <f t="shared" si="1"/>
        <v>24.819773706896552</v>
      </c>
      <c r="U10" s="26">
        <f t="shared" si="1"/>
        <v>7.6368534482758621</v>
      </c>
      <c r="V10" s="26">
        <f t="shared" si="1"/>
        <v>11.455280172413794</v>
      </c>
      <c r="W10" s="26">
        <f t="shared" si="1"/>
        <v>22.910560344827587</v>
      </c>
      <c r="X10" s="26">
        <f t="shared" si="1"/>
        <v>24.819773706896552</v>
      </c>
      <c r="Y10" s="26">
        <f t="shared" si="1"/>
        <v>22.910560344827587</v>
      </c>
      <c r="Z10" s="26">
        <f t="shared" si="1"/>
        <v>19.092133620689655</v>
      </c>
      <c r="AA10" s="26">
        <f t="shared" si="1"/>
        <v>22.910560344827587</v>
      </c>
      <c r="AB10" s="26">
        <f t="shared" si="1"/>
        <v>24.819773706896552</v>
      </c>
      <c r="AC10" s="26">
        <f t="shared" si="1"/>
        <v>43.911907327586206</v>
      </c>
      <c r="AD10" s="4"/>
      <c r="AF10" s="14">
        <v>2004</v>
      </c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</row>
    <row r="11" spans="1:44">
      <c r="A11" s="14">
        <v>2005</v>
      </c>
      <c r="B11" s="13">
        <v>14</v>
      </c>
      <c r="C11" s="13">
        <v>16</v>
      </c>
      <c r="D11" s="13">
        <v>6</v>
      </c>
      <c r="E11" s="13">
        <v>20</v>
      </c>
      <c r="F11" s="13">
        <v>16</v>
      </c>
      <c r="G11" s="13">
        <v>12</v>
      </c>
      <c r="H11" s="13">
        <v>13</v>
      </c>
      <c r="I11" s="13">
        <v>9</v>
      </c>
      <c r="J11" s="13">
        <v>12</v>
      </c>
      <c r="K11" s="13">
        <v>15</v>
      </c>
      <c r="L11" s="13">
        <v>10</v>
      </c>
      <c r="M11" s="13">
        <v>14</v>
      </c>
      <c r="N11" s="13">
        <f t="shared" si="2"/>
        <v>157</v>
      </c>
      <c r="O11" s="15">
        <v>3851</v>
      </c>
      <c r="Q11" s="14">
        <v>2005</v>
      </c>
      <c r="R11" s="26">
        <f t="shared" si="0"/>
        <v>25.764217086471046</v>
      </c>
      <c r="S11" s="26">
        <f t="shared" si="1"/>
        <v>29.444819527395481</v>
      </c>
      <c r="T11" s="26">
        <f t="shared" si="1"/>
        <v>11.041807322773307</v>
      </c>
      <c r="U11" s="26">
        <f t="shared" si="1"/>
        <v>36.806024409244351</v>
      </c>
      <c r="V11" s="26">
        <f t="shared" si="1"/>
        <v>29.444819527395481</v>
      </c>
      <c r="W11" s="26">
        <f t="shared" si="1"/>
        <v>22.083614645546614</v>
      </c>
      <c r="X11" s="26">
        <f t="shared" si="1"/>
        <v>23.92391586600883</v>
      </c>
      <c r="Y11" s="26">
        <f t="shared" si="1"/>
        <v>16.562710984159956</v>
      </c>
      <c r="Z11" s="26">
        <f t="shared" si="1"/>
        <v>22.083614645546614</v>
      </c>
      <c r="AA11" s="26">
        <f t="shared" si="1"/>
        <v>27.604518306933265</v>
      </c>
      <c r="AB11" s="26">
        <f t="shared" si="1"/>
        <v>18.403012204622176</v>
      </c>
      <c r="AC11" s="26">
        <f t="shared" si="1"/>
        <v>25.764217086471046</v>
      </c>
      <c r="AD11" s="4"/>
      <c r="AF11" s="14">
        <v>2005</v>
      </c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</row>
    <row r="12" spans="1:44">
      <c r="A12" s="14">
        <v>2006</v>
      </c>
      <c r="B12" s="13">
        <v>23</v>
      </c>
      <c r="C12" s="13">
        <v>13</v>
      </c>
      <c r="D12" s="13">
        <v>23</v>
      </c>
      <c r="E12" s="13">
        <v>13</v>
      </c>
      <c r="F12" s="13">
        <v>20</v>
      </c>
      <c r="G12" s="13">
        <v>8</v>
      </c>
      <c r="H12" s="13">
        <v>14</v>
      </c>
      <c r="I12" s="13">
        <v>12</v>
      </c>
      <c r="J12" s="13">
        <v>11</v>
      </c>
      <c r="K12" s="13">
        <v>8</v>
      </c>
      <c r="L12" s="13">
        <v>13</v>
      </c>
      <c r="M12" s="13">
        <v>12</v>
      </c>
      <c r="N12" s="13">
        <f t="shared" si="2"/>
        <v>170</v>
      </c>
      <c r="O12" s="15">
        <v>4035</v>
      </c>
      <c r="Q12" s="14">
        <v>2006</v>
      </c>
      <c r="R12" s="26">
        <f t="shared" si="0"/>
        <v>40.39677819083024</v>
      </c>
      <c r="S12" s="26">
        <f t="shared" si="1"/>
        <v>22.832961586121435</v>
      </c>
      <c r="T12" s="26">
        <f t="shared" si="1"/>
        <v>40.39677819083024</v>
      </c>
      <c r="U12" s="26">
        <f t="shared" si="1"/>
        <v>22.832961586121435</v>
      </c>
      <c r="V12" s="26">
        <f t="shared" si="1"/>
        <v>35.127633209417596</v>
      </c>
      <c r="W12" s="26">
        <f t="shared" si="1"/>
        <v>14.05105328376704</v>
      </c>
      <c r="X12" s="26">
        <f t="shared" si="1"/>
        <v>24.589343246592318</v>
      </c>
      <c r="Y12" s="26">
        <f t="shared" si="1"/>
        <v>21.076579925650556</v>
      </c>
      <c r="Z12" s="26">
        <f t="shared" si="1"/>
        <v>19.320198265179677</v>
      </c>
      <c r="AA12" s="26">
        <f t="shared" si="1"/>
        <v>14.05105328376704</v>
      </c>
      <c r="AB12" s="26">
        <f t="shared" si="1"/>
        <v>22.832961586121435</v>
      </c>
      <c r="AC12" s="26">
        <f t="shared" si="1"/>
        <v>21.076579925650556</v>
      </c>
      <c r="AD12" s="4"/>
      <c r="AF12" s="14">
        <v>2006</v>
      </c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</row>
    <row r="13" spans="1:44">
      <c r="A13" s="14">
        <v>2007</v>
      </c>
      <c r="B13" s="13">
        <v>8</v>
      </c>
      <c r="C13" s="13">
        <v>26</v>
      </c>
      <c r="D13" s="13">
        <v>14</v>
      </c>
      <c r="E13" s="13">
        <v>10</v>
      </c>
      <c r="F13" s="13">
        <v>14</v>
      </c>
      <c r="G13" s="13">
        <v>9</v>
      </c>
      <c r="H13" s="13">
        <v>15</v>
      </c>
      <c r="I13" s="13">
        <v>12</v>
      </c>
      <c r="J13" s="13">
        <v>22</v>
      </c>
      <c r="K13" s="13">
        <v>14</v>
      </c>
      <c r="L13" s="13">
        <v>18</v>
      </c>
      <c r="M13" s="13">
        <v>22</v>
      </c>
      <c r="N13" s="13">
        <f t="shared" si="2"/>
        <v>184</v>
      </c>
      <c r="O13" s="15">
        <v>4201</v>
      </c>
      <c r="Q13" s="14">
        <v>2007</v>
      </c>
      <c r="R13" s="26">
        <f t="shared" si="0"/>
        <v>13.495834325160676</v>
      </c>
      <c r="S13" s="26">
        <f t="shared" si="1"/>
        <v>43.861461556772198</v>
      </c>
      <c r="T13" s="26">
        <f t="shared" si="1"/>
        <v>23.617710069031183</v>
      </c>
      <c r="U13" s="26">
        <f t="shared" si="1"/>
        <v>16.869792906450844</v>
      </c>
      <c r="V13" s="26">
        <f t="shared" si="1"/>
        <v>23.617710069031183</v>
      </c>
      <c r="W13" s="26">
        <f t="shared" si="1"/>
        <v>15.182813615805761</v>
      </c>
      <c r="X13" s="26">
        <f t="shared" si="1"/>
        <v>25.304689359676267</v>
      </c>
      <c r="Y13" s="26">
        <f t="shared" si="1"/>
        <v>20.243751487741012</v>
      </c>
      <c r="Z13" s="26">
        <f t="shared" si="1"/>
        <v>37.113544394191862</v>
      </c>
      <c r="AA13" s="26">
        <f t="shared" si="1"/>
        <v>23.617710069031183</v>
      </c>
      <c r="AB13" s="26">
        <f t="shared" si="1"/>
        <v>30.365627231611523</v>
      </c>
      <c r="AC13" s="26">
        <f t="shared" si="1"/>
        <v>37.113544394191862</v>
      </c>
      <c r="AD13" s="4"/>
      <c r="AF13" s="14">
        <v>2007</v>
      </c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</row>
    <row r="14" spans="1:44">
      <c r="A14" s="14">
        <v>2008</v>
      </c>
      <c r="B14" s="13">
        <v>20</v>
      </c>
      <c r="C14" s="13">
        <v>10</v>
      </c>
      <c r="D14" s="13">
        <v>15</v>
      </c>
      <c r="E14" s="13">
        <v>11</v>
      </c>
      <c r="F14" s="13">
        <v>19</v>
      </c>
      <c r="G14" s="13">
        <v>11</v>
      </c>
      <c r="H14" s="13">
        <v>11</v>
      </c>
      <c r="I14" s="13">
        <v>16</v>
      </c>
      <c r="J14" s="13">
        <v>14</v>
      </c>
      <c r="K14" s="13">
        <v>11</v>
      </c>
      <c r="L14" s="13">
        <v>18</v>
      </c>
      <c r="M14" s="13">
        <v>8</v>
      </c>
      <c r="N14" s="13">
        <f t="shared" si="2"/>
        <v>164</v>
      </c>
      <c r="O14" s="15">
        <v>4388</v>
      </c>
      <c r="Q14" s="14">
        <v>2008</v>
      </c>
      <c r="R14" s="26">
        <f t="shared" si="0"/>
        <v>32.301731996353688</v>
      </c>
      <c r="S14" s="26">
        <f t="shared" si="1"/>
        <v>16.150865998176844</v>
      </c>
      <c r="T14" s="26">
        <f t="shared" si="1"/>
        <v>24.226298997265271</v>
      </c>
      <c r="U14" s="26">
        <f t="shared" si="1"/>
        <v>17.765952597994531</v>
      </c>
      <c r="V14" s="26">
        <f t="shared" si="1"/>
        <v>30.686645396536012</v>
      </c>
      <c r="W14" s="26">
        <f t="shared" si="1"/>
        <v>17.765952597994531</v>
      </c>
      <c r="X14" s="26">
        <f t="shared" si="1"/>
        <v>17.765952597994531</v>
      </c>
      <c r="Y14" s="26">
        <f t="shared" si="1"/>
        <v>25.841385597082954</v>
      </c>
      <c r="Z14" s="26">
        <f t="shared" si="1"/>
        <v>22.611212397447584</v>
      </c>
      <c r="AA14" s="26">
        <f t="shared" si="1"/>
        <v>17.765952597994531</v>
      </c>
      <c r="AB14" s="26">
        <f t="shared" si="1"/>
        <v>29.071558796718325</v>
      </c>
      <c r="AC14" s="26">
        <f t="shared" si="1"/>
        <v>12.920692798541477</v>
      </c>
      <c r="AD14" s="4"/>
      <c r="AF14" s="14">
        <v>2008</v>
      </c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</row>
    <row r="15" spans="1:44">
      <c r="A15" s="14">
        <v>2009</v>
      </c>
      <c r="B15" s="13">
        <v>16</v>
      </c>
      <c r="C15" s="13">
        <v>14</v>
      </c>
      <c r="D15" s="13">
        <v>12</v>
      </c>
      <c r="E15" s="13">
        <v>17</v>
      </c>
      <c r="F15" s="13">
        <v>9</v>
      </c>
      <c r="G15" s="13">
        <v>9</v>
      </c>
      <c r="H15" s="13">
        <v>13</v>
      </c>
      <c r="I15" s="13">
        <v>16</v>
      </c>
      <c r="J15" s="13">
        <v>15</v>
      </c>
      <c r="K15" s="13">
        <v>16</v>
      </c>
      <c r="L15" s="13">
        <v>18</v>
      </c>
      <c r="M15" s="13">
        <v>20</v>
      </c>
      <c r="N15" s="13">
        <f t="shared" si="2"/>
        <v>175</v>
      </c>
      <c r="O15" s="15">
        <v>4602</v>
      </c>
      <c r="Q15" s="14">
        <v>2009</v>
      </c>
      <c r="R15" s="26">
        <f t="shared" si="0"/>
        <v>24.639721860060845</v>
      </c>
      <c r="S15" s="26">
        <f t="shared" si="1"/>
        <v>21.559756627553238</v>
      </c>
      <c r="T15" s="26">
        <f t="shared" si="1"/>
        <v>18.479791395045631</v>
      </c>
      <c r="U15" s="26">
        <f t="shared" si="1"/>
        <v>26.179704476314644</v>
      </c>
      <c r="V15" s="26">
        <f t="shared" si="1"/>
        <v>13.859843546284225</v>
      </c>
      <c r="W15" s="26">
        <f t="shared" si="1"/>
        <v>13.859843546284225</v>
      </c>
      <c r="X15" s="26">
        <f t="shared" si="1"/>
        <v>20.019774011299436</v>
      </c>
      <c r="Y15" s="26">
        <f t="shared" si="1"/>
        <v>24.639721860060845</v>
      </c>
      <c r="Z15" s="26">
        <f t="shared" si="1"/>
        <v>23.09973924380704</v>
      </c>
      <c r="AA15" s="26">
        <f t="shared" si="1"/>
        <v>24.639721860060845</v>
      </c>
      <c r="AB15" s="26">
        <f t="shared" si="1"/>
        <v>27.719687092568449</v>
      </c>
      <c r="AC15" s="26">
        <f t="shared" si="1"/>
        <v>30.79965232507605</v>
      </c>
      <c r="AD15" s="4"/>
      <c r="AF15" s="14">
        <v>2009</v>
      </c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</row>
    <row r="16" spans="1:44">
      <c r="A16" s="14">
        <v>2010</v>
      </c>
      <c r="B16" s="13">
        <v>12</v>
      </c>
      <c r="C16" s="13">
        <v>10</v>
      </c>
      <c r="D16" s="13">
        <v>19</v>
      </c>
      <c r="E16" s="13">
        <v>12</v>
      </c>
      <c r="F16" s="13">
        <v>18</v>
      </c>
      <c r="G16" s="13">
        <v>11</v>
      </c>
      <c r="H16" s="13">
        <v>18</v>
      </c>
      <c r="I16" s="13">
        <v>12</v>
      </c>
      <c r="J16" s="13">
        <v>15</v>
      </c>
      <c r="K16" s="13">
        <v>21</v>
      </c>
      <c r="L16" s="13">
        <v>18</v>
      </c>
      <c r="M16" s="13">
        <v>14</v>
      </c>
      <c r="N16" s="13">
        <f t="shared" si="2"/>
        <v>180</v>
      </c>
      <c r="O16" s="15">
        <v>4853</v>
      </c>
      <c r="Q16" s="14">
        <v>2010</v>
      </c>
      <c r="R16" s="26">
        <f t="shared" si="0"/>
        <v>17.524005769627035</v>
      </c>
      <c r="S16" s="26">
        <f t="shared" si="1"/>
        <v>14.603338141355863</v>
      </c>
      <c r="T16" s="26">
        <f t="shared" si="1"/>
        <v>27.746342468576135</v>
      </c>
      <c r="U16" s="26">
        <f t="shared" si="1"/>
        <v>17.524005769627035</v>
      </c>
      <c r="V16" s="26">
        <f t="shared" si="1"/>
        <v>26.28600865444055</v>
      </c>
      <c r="W16" s="26">
        <f t="shared" si="1"/>
        <v>16.063671955491447</v>
      </c>
      <c r="X16" s="26">
        <f t="shared" si="1"/>
        <v>26.28600865444055</v>
      </c>
      <c r="Y16" s="26">
        <f t="shared" si="1"/>
        <v>17.524005769627035</v>
      </c>
      <c r="Z16" s="26">
        <f t="shared" si="1"/>
        <v>21.905007212033794</v>
      </c>
      <c r="AA16" s="26">
        <f t="shared" si="1"/>
        <v>30.66701009684731</v>
      </c>
      <c r="AB16" s="26">
        <f t="shared" si="1"/>
        <v>26.28600865444055</v>
      </c>
      <c r="AC16" s="26">
        <f t="shared" si="1"/>
        <v>20.444673397898207</v>
      </c>
      <c r="AD16" s="4"/>
      <c r="AF16" s="14">
        <v>2010</v>
      </c>
      <c r="AG16" s="28">
        <f>(R16-R$28)/R$28</f>
        <v>-0.21276209469087953</v>
      </c>
      <c r="AH16" s="28">
        <f t="shared" ref="AH16:AR26" si="3">(S16-S$28)/S$28</f>
        <v>-0.1909044356097376</v>
      </c>
      <c r="AI16" s="28">
        <f t="shared" si="3"/>
        <v>7.2227734940416927E-2</v>
      </c>
      <c r="AJ16" s="28">
        <f t="shared" si="3"/>
        <v>-5.1711719750906625E-2</v>
      </c>
      <c r="AK16" s="28">
        <f t="shared" si="3"/>
        <v>0.36775926311722806</v>
      </c>
      <c r="AL16" s="28">
        <f t="shared" si="3"/>
        <v>-0.11707810242668629</v>
      </c>
      <c r="AM16" s="28">
        <f t="shared" si="3"/>
        <v>0.18037745496578936</v>
      </c>
      <c r="AN16" s="28">
        <f t="shared" si="3"/>
        <v>-0.16541320821700975</v>
      </c>
      <c r="AO16" s="28">
        <f t="shared" si="3"/>
        <v>7.6343138901989169E-2</v>
      </c>
      <c r="AP16" s="28">
        <f t="shared" si="3"/>
        <v>0.55739169022249879</v>
      </c>
      <c r="AQ16" s="28">
        <f t="shared" si="3"/>
        <v>0.21490530463688087</v>
      </c>
      <c r="AR16" s="28">
        <f t="shared" si="3"/>
        <v>6.6226519032027503E-2</v>
      </c>
    </row>
    <row r="17" spans="1:44">
      <c r="A17" s="14">
        <v>2011</v>
      </c>
      <c r="B17" s="13">
        <v>16</v>
      </c>
      <c r="C17" s="13">
        <v>15</v>
      </c>
      <c r="D17" s="13">
        <v>25</v>
      </c>
      <c r="E17" s="13">
        <v>23</v>
      </c>
      <c r="F17" s="13">
        <v>11</v>
      </c>
      <c r="G17" s="13">
        <v>11</v>
      </c>
      <c r="H17" s="13">
        <v>21</v>
      </c>
      <c r="I17" s="13">
        <v>13</v>
      </c>
      <c r="J17" s="13">
        <v>20</v>
      </c>
      <c r="K17" s="13">
        <v>14</v>
      </c>
      <c r="L17" s="13">
        <v>15</v>
      </c>
      <c r="M17" s="13">
        <v>14</v>
      </c>
      <c r="N17" s="13">
        <f t="shared" si="2"/>
        <v>198</v>
      </c>
      <c r="O17" s="15">
        <v>5022</v>
      </c>
      <c r="Q17" s="14">
        <v>2011</v>
      </c>
      <c r="R17" s="26">
        <f t="shared" si="0"/>
        <v>22.579052170450019</v>
      </c>
      <c r="S17" s="26">
        <f t="shared" si="1"/>
        <v>21.167861409796895</v>
      </c>
      <c r="T17" s="26">
        <f t="shared" si="1"/>
        <v>35.279769016328153</v>
      </c>
      <c r="U17" s="26">
        <f t="shared" si="1"/>
        <v>32.457387495021905</v>
      </c>
      <c r="V17" s="26">
        <f t="shared" si="1"/>
        <v>15.523098367184389</v>
      </c>
      <c r="W17" s="26">
        <f t="shared" si="1"/>
        <v>15.523098367184389</v>
      </c>
      <c r="X17" s="26">
        <f t="shared" si="1"/>
        <v>29.63500597371565</v>
      </c>
      <c r="Y17" s="26">
        <f t="shared" si="1"/>
        <v>18.34547988849064</v>
      </c>
      <c r="Z17" s="26">
        <f t="shared" si="1"/>
        <v>28.223815213062522</v>
      </c>
      <c r="AA17" s="26">
        <f t="shared" si="1"/>
        <v>19.756670649143768</v>
      </c>
      <c r="AB17" s="26">
        <f t="shared" si="1"/>
        <v>21.167861409796895</v>
      </c>
      <c r="AC17" s="26">
        <f t="shared" si="1"/>
        <v>19.756670649143768</v>
      </c>
      <c r="AD17" s="4"/>
      <c r="AF17" s="14">
        <v>2011</v>
      </c>
      <c r="AG17" s="28">
        <f t="shared" ref="AG17:AG26" si="4">(R17-R$28)/R$28</f>
        <v>1.4327772325809519E-2</v>
      </c>
      <c r="AH17" s="28">
        <f t="shared" si="3"/>
        <v>0.17280190381897959</v>
      </c>
      <c r="AI17" s="28">
        <f t="shared" si="3"/>
        <v>0.36334894822408864</v>
      </c>
      <c r="AJ17" s="28">
        <f t="shared" si="3"/>
        <v>0.75638838366393801</v>
      </c>
      <c r="AK17" s="28">
        <f t="shared" si="3"/>
        <v>-0.19227518094841597</v>
      </c>
      <c r="AL17" s="28">
        <f t="shared" si="3"/>
        <v>-0.14679012964490407</v>
      </c>
      <c r="AM17" s="28">
        <f t="shared" si="3"/>
        <v>0.33076471932307283</v>
      </c>
      <c r="AN17" s="28">
        <f t="shared" si="3"/>
        <v>-0.12629022124656397</v>
      </c>
      <c r="AO17" s="28">
        <f t="shared" si="3"/>
        <v>0.38682948442621867</v>
      </c>
      <c r="AP17" s="28">
        <f t="shared" si="3"/>
        <v>3.3216344948609026E-3</v>
      </c>
      <c r="AQ17" s="28">
        <f t="shared" si="3"/>
        <v>-2.1648837879532756E-2</v>
      </c>
      <c r="AR17" s="28">
        <f t="shared" si="3"/>
        <v>3.0345937248592136E-2</v>
      </c>
    </row>
    <row r="18" spans="1:44">
      <c r="A18" s="14">
        <v>2012</v>
      </c>
      <c r="B18" s="13">
        <v>15</v>
      </c>
      <c r="C18" s="13">
        <v>14</v>
      </c>
      <c r="D18" s="13">
        <v>16</v>
      </c>
      <c r="E18" s="13">
        <v>15</v>
      </c>
      <c r="F18" s="13">
        <v>20</v>
      </c>
      <c r="G18" s="13">
        <v>18</v>
      </c>
      <c r="H18" s="13">
        <v>10</v>
      </c>
      <c r="I18" s="13">
        <v>15</v>
      </c>
      <c r="J18" s="13">
        <v>17</v>
      </c>
      <c r="K18" s="13">
        <v>13</v>
      </c>
      <c r="L18" s="13">
        <v>13</v>
      </c>
      <c r="M18" s="13">
        <v>9</v>
      </c>
      <c r="N18" s="13">
        <f t="shared" si="2"/>
        <v>175</v>
      </c>
      <c r="O18" s="15">
        <v>5236</v>
      </c>
      <c r="Q18" s="14">
        <v>2012</v>
      </c>
      <c r="R18" s="26">
        <f t="shared" si="0"/>
        <v>20.302711993888465</v>
      </c>
      <c r="S18" s="26">
        <f t="shared" si="1"/>
        <v>18.949197860962567</v>
      </c>
      <c r="T18" s="26">
        <f t="shared" si="1"/>
        <v>21.65622612681436</v>
      </c>
      <c r="U18" s="26">
        <f t="shared" si="1"/>
        <v>20.302711993888465</v>
      </c>
      <c r="V18" s="26">
        <f t="shared" si="1"/>
        <v>27.070282658517954</v>
      </c>
      <c r="W18" s="26">
        <f t="shared" si="1"/>
        <v>24.363254392666157</v>
      </c>
      <c r="X18" s="26">
        <f t="shared" si="1"/>
        <v>13.535141329258977</v>
      </c>
      <c r="Y18" s="26">
        <f t="shared" si="1"/>
        <v>20.302711993888465</v>
      </c>
      <c r="Z18" s="26">
        <f t="shared" si="1"/>
        <v>23.009740259740262</v>
      </c>
      <c r="AA18" s="26">
        <f t="shared" si="1"/>
        <v>17.595683728036668</v>
      </c>
      <c r="AB18" s="26">
        <f t="shared" si="1"/>
        <v>17.595683728036668</v>
      </c>
      <c r="AC18" s="26">
        <f t="shared" si="1"/>
        <v>12.181627196333078</v>
      </c>
      <c r="AD18" s="4"/>
      <c r="AF18" s="14">
        <v>2012</v>
      </c>
      <c r="AG18" s="28">
        <f t="shared" si="4"/>
        <v>-8.7933165950830353E-2</v>
      </c>
      <c r="AH18" s="28">
        <f t="shared" si="3"/>
        <v>4.9877212295706769E-2</v>
      </c>
      <c r="AI18" s="28">
        <f t="shared" si="3"/>
        <v>-0.1631182987952485</v>
      </c>
      <c r="AJ18" s="28">
        <f t="shared" si="3"/>
        <v>9.8654274266818734E-2</v>
      </c>
      <c r="AK18" s="28">
        <f t="shared" si="3"/>
        <v>0.40856797044136928</v>
      </c>
      <c r="AL18" s="28">
        <f t="shared" si="3"/>
        <v>0.33909923329084052</v>
      </c>
      <c r="AM18" s="28">
        <f t="shared" si="3"/>
        <v>-0.39220229724249039</v>
      </c>
      <c r="AN18" s="28">
        <f t="shared" si="3"/>
        <v>-3.3076370196034231E-2</v>
      </c>
      <c r="AO18" s="28">
        <f t="shared" si="3"/>
        <v>0.13062624525786878</v>
      </c>
      <c r="AP18" s="28">
        <f t="shared" si="3"/>
        <v>-0.10642180195307917</v>
      </c>
      <c r="AQ18" s="28">
        <f t="shared" si="3"/>
        <v>-0.18675026775914416</v>
      </c>
      <c r="AR18" s="28">
        <f t="shared" si="3"/>
        <v>-0.36470621423439559</v>
      </c>
    </row>
    <row r="19" spans="1:44">
      <c r="A19" s="14">
        <v>2013</v>
      </c>
      <c r="B19" s="13">
        <v>17</v>
      </c>
      <c r="C19" s="13">
        <v>22</v>
      </c>
      <c r="D19" s="13">
        <v>15</v>
      </c>
      <c r="E19" s="13">
        <v>13</v>
      </c>
      <c r="F19" s="13">
        <v>23</v>
      </c>
      <c r="G19" s="13">
        <v>21</v>
      </c>
      <c r="H19" s="13">
        <v>13</v>
      </c>
      <c r="I19" s="13">
        <v>17</v>
      </c>
      <c r="J19" s="13">
        <v>14</v>
      </c>
      <c r="K19" s="13">
        <v>13</v>
      </c>
      <c r="L19" s="13">
        <v>15</v>
      </c>
      <c r="M19" s="13">
        <v>14</v>
      </c>
      <c r="N19" s="13">
        <f t="shared" si="2"/>
        <v>197</v>
      </c>
      <c r="O19" s="15">
        <v>5491</v>
      </c>
      <c r="Q19" s="14">
        <v>2013</v>
      </c>
      <c r="R19" s="26">
        <f t="shared" si="0"/>
        <v>21.941176470588236</v>
      </c>
      <c r="S19" s="26">
        <f t="shared" si="1"/>
        <v>28.394463667820069</v>
      </c>
      <c r="T19" s="26">
        <f t="shared" si="1"/>
        <v>19.359861591695502</v>
      </c>
      <c r="U19" s="26">
        <f t="shared" si="1"/>
        <v>16.778546712802768</v>
      </c>
      <c r="V19" s="26">
        <f t="shared" si="1"/>
        <v>29.685121107266436</v>
      </c>
      <c r="W19" s="26">
        <f t="shared" si="1"/>
        <v>27.103806228373703</v>
      </c>
      <c r="X19" s="26">
        <f t="shared" si="1"/>
        <v>16.778546712802768</v>
      </c>
      <c r="Y19" s="26">
        <f t="shared" si="1"/>
        <v>21.941176470588236</v>
      </c>
      <c r="Z19" s="26">
        <f t="shared" si="1"/>
        <v>18.069204152249135</v>
      </c>
      <c r="AA19" s="26">
        <f t="shared" si="1"/>
        <v>16.778546712802768</v>
      </c>
      <c r="AB19" s="26">
        <f t="shared" si="1"/>
        <v>19.359861591695502</v>
      </c>
      <c r="AC19" s="26">
        <f t="shared" si="1"/>
        <v>18.069204152249135</v>
      </c>
      <c r="AD19" s="4"/>
      <c r="AF19" s="14">
        <v>2013</v>
      </c>
      <c r="AG19" s="28">
        <f t="shared" si="4"/>
        <v>-1.4327772325809679E-2</v>
      </c>
      <c r="AH19" s="28">
        <f t="shared" si="3"/>
        <v>0.57319062152050182</v>
      </c>
      <c r="AI19" s="28">
        <f t="shared" si="3"/>
        <v>-0.25185885070318259</v>
      </c>
      <c r="AJ19" s="28">
        <f t="shared" si="3"/>
        <v>-9.2051245786513497E-2</v>
      </c>
      <c r="AK19" s="28">
        <f t="shared" si="3"/>
        <v>0.54462778678121659</v>
      </c>
      <c r="AL19" s="28">
        <f t="shared" si="3"/>
        <v>0.48973062279414459</v>
      </c>
      <c r="AM19" s="28">
        <f t="shared" si="3"/>
        <v>-0.24655665577675903</v>
      </c>
      <c r="AN19" s="28">
        <f t="shared" si="3"/>
        <v>4.4956063086391052E-2</v>
      </c>
      <c r="AO19" s="28">
        <f t="shared" si="3"/>
        <v>-0.11213615560882723</v>
      </c>
      <c r="AP19" s="28">
        <f t="shared" si="3"/>
        <v>-0.14791924149086183</v>
      </c>
      <c r="AQ19" s="28">
        <f t="shared" si="3"/>
        <v>-0.10521224983263774</v>
      </c>
      <c r="AR19" s="28">
        <f t="shared" si="3"/>
        <v>-5.7658478080052873E-2</v>
      </c>
    </row>
    <row r="20" spans="1:44">
      <c r="A20" s="14">
        <v>2014</v>
      </c>
      <c r="B20" s="13">
        <v>13</v>
      </c>
      <c r="C20" s="13">
        <v>11</v>
      </c>
      <c r="D20" s="13">
        <v>29</v>
      </c>
      <c r="E20" s="13">
        <v>14</v>
      </c>
      <c r="F20" s="13">
        <v>17</v>
      </c>
      <c r="G20" s="13">
        <v>16</v>
      </c>
      <c r="H20" s="13">
        <v>22</v>
      </c>
      <c r="I20" s="13">
        <v>19</v>
      </c>
      <c r="J20" s="13">
        <v>24</v>
      </c>
      <c r="K20" s="13">
        <v>17</v>
      </c>
      <c r="L20" s="13">
        <v>18</v>
      </c>
      <c r="M20" s="13">
        <v>22</v>
      </c>
      <c r="N20" s="13">
        <f t="shared" si="2"/>
        <v>222</v>
      </c>
      <c r="O20" s="15">
        <v>5771</v>
      </c>
      <c r="Q20" s="14">
        <v>2014</v>
      </c>
      <c r="R20" s="26">
        <f t="shared" si="0"/>
        <v>15.964477560214867</v>
      </c>
      <c r="S20" s="26">
        <f t="shared" si="1"/>
        <v>13.508404089412579</v>
      </c>
      <c r="T20" s="26">
        <f t="shared" si="1"/>
        <v>35.613065326633169</v>
      </c>
      <c r="U20" s="26">
        <f t="shared" si="1"/>
        <v>17.192514295616011</v>
      </c>
      <c r="V20" s="26">
        <f t="shared" si="1"/>
        <v>20.876624501819443</v>
      </c>
      <c r="W20" s="26">
        <f t="shared" si="1"/>
        <v>19.648587766418299</v>
      </c>
      <c r="X20" s="26">
        <f t="shared" si="1"/>
        <v>27.016808178825158</v>
      </c>
      <c r="Y20" s="26">
        <f t="shared" si="1"/>
        <v>23.33269797262173</v>
      </c>
      <c r="Z20" s="26">
        <f t="shared" si="1"/>
        <v>29.472881649627446</v>
      </c>
      <c r="AA20" s="26">
        <f t="shared" si="1"/>
        <v>20.876624501819443</v>
      </c>
      <c r="AB20" s="26">
        <f t="shared" si="1"/>
        <v>22.104661237220586</v>
      </c>
      <c r="AC20" s="26">
        <f t="shared" si="1"/>
        <v>27.016808178825158</v>
      </c>
      <c r="AD20" s="4"/>
      <c r="AF20" s="14">
        <v>2014</v>
      </c>
      <c r="AG20" s="28">
        <f t="shared" si="4"/>
        <v>-0.28282140287577112</v>
      </c>
      <c r="AH20" s="28">
        <f t="shared" si="3"/>
        <v>-0.25156907790945465</v>
      </c>
      <c r="AI20" s="28">
        <f t="shared" si="3"/>
        <v>0.37622882773494964</v>
      </c>
      <c r="AJ20" s="28">
        <f t="shared" si="3"/>
        <v>-6.9649940266217569E-2</v>
      </c>
      <c r="AK20" s="28">
        <f t="shared" si="3"/>
        <v>8.6288790373654112E-2</v>
      </c>
      <c r="AL20" s="28">
        <f t="shared" si="3"/>
        <v>7.9962815689303413E-2</v>
      </c>
      <c r="AM20" s="28">
        <f t="shared" si="3"/>
        <v>0.21319412538629418</v>
      </c>
      <c r="AN20" s="28">
        <f t="shared" si="3"/>
        <v>0.11122775241053233</v>
      </c>
      <c r="AO20" s="28">
        <f t="shared" si="3"/>
        <v>0.4482046794223124</v>
      </c>
      <c r="AP20" s="28">
        <f t="shared" si="3"/>
        <v>6.0197307019880873E-2</v>
      </c>
      <c r="AQ20" s="28">
        <f t="shared" si="3"/>
        <v>2.1648837879532756E-2</v>
      </c>
      <c r="AR20" s="28">
        <f t="shared" si="3"/>
        <v>0.4089751779955621</v>
      </c>
    </row>
    <row r="21" spans="1:44">
      <c r="A21" s="14">
        <v>2015</v>
      </c>
      <c r="B21" s="13">
        <v>20</v>
      </c>
      <c r="C21" s="13">
        <v>20</v>
      </c>
      <c r="D21" s="13">
        <v>24</v>
      </c>
      <c r="E21" s="13">
        <v>14</v>
      </c>
      <c r="F21" s="13">
        <v>11</v>
      </c>
      <c r="G21" s="13">
        <v>15</v>
      </c>
      <c r="H21" s="13">
        <v>21</v>
      </c>
      <c r="I21" s="13">
        <v>19</v>
      </c>
      <c r="J21" s="13">
        <v>16</v>
      </c>
      <c r="K21" s="13">
        <v>12</v>
      </c>
      <c r="L21" s="13">
        <v>20</v>
      </c>
      <c r="M21" s="13">
        <v>15</v>
      </c>
      <c r="N21" s="13">
        <f t="shared" si="2"/>
        <v>207</v>
      </c>
      <c r="O21" s="15">
        <v>5974</v>
      </c>
      <c r="Q21" s="14">
        <v>2015</v>
      </c>
      <c r="R21" s="26">
        <f t="shared" si="0"/>
        <v>23.726146635420154</v>
      </c>
      <c r="S21" s="26">
        <f t="shared" si="1"/>
        <v>23.726146635420154</v>
      </c>
      <c r="T21" s="26">
        <f t="shared" si="1"/>
        <v>28.471375962504183</v>
      </c>
      <c r="U21" s="26">
        <f t="shared" si="1"/>
        <v>16.608302644794108</v>
      </c>
      <c r="V21" s="26">
        <f t="shared" si="1"/>
        <v>13.049380649481085</v>
      </c>
      <c r="W21" s="26">
        <f t="shared" si="1"/>
        <v>17.794609976565116</v>
      </c>
      <c r="X21" s="26">
        <f t="shared" si="1"/>
        <v>24.912453967191162</v>
      </c>
      <c r="Y21" s="26">
        <f t="shared" si="1"/>
        <v>22.539839303649146</v>
      </c>
      <c r="Z21" s="26">
        <f t="shared" si="1"/>
        <v>18.980917308336124</v>
      </c>
      <c r="AA21" s="26">
        <f t="shared" si="1"/>
        <v>14.235687981252092</v>
      </c>
      <c r="AB21" s="26">
        <f t="shared" si="1"/>
        <v>23.726146635420154</v>
      </c>
      <c r="AC21" s="26">
        <f t="shared" si="1"/>
        <v>17.794609976565116</v>
      </c>
      <c r="AD21" s="4"/>
      <c r="AF21" s="14">
        <v>2015</v>
      </c>
      <c r="AG21" s="28">
        <f t="shared" si="4"/>
        <v>6.5859154800011616E-2</v>
      </c>
      <c r="AH21" s="28">
        <f t="shared" si="3"/>
        <v>0.31454327887041955</v>
      </c>
      <c r="AI21" s="28">
        <f t="shared" si="3"/>
        <v>0.1002458790194373</v>
      </c>
      <c r="AJ21" s="28">
        <f t="shared" si="3"/>
        <v>-0.10126377724746258</v>
      </c>
      <c r="AK21" s="28">
        <f t="shared" si="3"/>
        <v>-0.32099195827300719</v>
      </c>
      <c r="AL21" s="28">
        <f t="shared" si="3"/>
        <v>-2.1939015524098673E-2</v>
      </c>
      <c r="AM21" s="28">
        <f t="shared" si="3"/>
        <v>0.11869776036834151</v>
      </c>
      <c r="AN21" s="28">
        <f t="shared" si="3"/>
        <v>7.3467586066485041E-2</v>
      </c>
      <c r="AO21" s="28">
        <f t="shared" si="3"/>
        <v>-6.733743946588934E-2</v>
      </c>
      <c r="AP21" s="28">
        <f t="shared" si="3"/>
        <v>-0.27705563416234286</v>
      </c>
      <c r="AQ21" s="28">
        <f t="shared" si="3"/>
        <v>9.6591794703489803E-2</v>
      </c>
      <c r="AR21" s="28">
        <f t="shared" si="3"/>
        <v>-7.1979058623840839E-2</v>
      </c>
    </row>
    <row r="22" spans="1:44">
      <c r="A22" s="14">
        <v>2016</v>
      </c>
      <c r="B22" s="13">
        <v>22</v>
      </c>
      <c r="C22" s="13">
        <v>15</v>
      </c>
      <c r="D22" s="13">
        <v>21</v>
      </c>
      <c r="E22" s="13">
        <v>17</v>
      </c>
      <c r="F22" s="13">
        <v>19</v>
      </c>
      <c r="G22" s="13">
        <v>12</v>
      </c>
      <c r="H22" s="13">
        <v>26</v>
      </c>
      <c r="I22" s="13">
        <v>15</v>
      </c>
      <c r="J22" s="13">
        <v>19</v>
      </c>
      <c r="K22" s="13">
        <v>21</v>
      </c>
      <c r="L22" s="13">
        <v>15</v>
      </c>
      <c r="M22" s="13">
        <v>19</v>
      </c>
      <c r="N22" s="13">
        <f t="shared" si="2"/>
        <v>221</v>
      </c>
      <c r="O22" s="15">
        <v>6199</v>
      </c>
      <c r="Q22" s="14">
        <v>2016</v>
      </c>
      <c r="R22" s="26">
        <f t="shared" si="0"/>
        <v>25.15147604452331</v>
      </c>
      <c r="S22" s="26">
        <f t="shared" ref="S22:AC26" si="5">C22/$O22*$O$26</f>
        <v>17.148733666720439</v>
      </c>
      <c r="T22" s="26">
        <f t="shared" si="5"/>
        <v>24.008227133408617</v>
      </c>
      <c r="U22" s="26">
        <f t="shared" si="5"/>
        <v>19.435231488949832</v>
      </c>
      <c r="V22" s="26">
        <f t="shared" si="5"/>
        <v>21.721729311179224</v>
      </c>
      <c r="W22" s="26">
        <f t="shared" si="5"/>
        <v>13.718986933376351</v>
      </c>
      <c r="X22" s="26">
        <f t="shared" si="5"/>
        <v>29.724471688982096</v>
      </c>
      <c r="Y22" s="26">
        <f t="shared" si="5"/>
        <v>17.148733666720439</v>
      </c>
      <c r="Z22" s="26">
        <f t="shared" si="5"/>
        <v>21.721729311179224</v>
      </c>
      <c r="AA22" s="26">
        <f t="shared" si="5"/>
        <v>24.008227133408617</v>
      </c>
      <c r="AB22" s="26">
        <f t="shared" si="5"/>
        <v>17.148733666720439</v>
      </c>
      <c r="AC22" s="26">
        <f t="shared" si="5"/>
        <v>21.721729311179224</v>
      </c>
      <c r="AD22" s="4"/>
      <c r="AF22" s="14">
        <v>2016</v>
      </c>
      <c r="AG22" s="28">
        <f t="shared" si="4"/>
        <v>0.12988979671766354</v>
      </c>
      <c r="AH22" s="28">
        <f t="shared" si="3"/>
        <v>-4.9877212295706568E-2</v>
      </c>
      <c r="AI22" s="28">
        <f t="shared" si="3"/>
        <v>-7.2227734940417065E-2</v>
      </c>
      <c r="AJ22" s="28">
        <f t="shared" si="3"/>
        <v>5.1711719750906819E-2</v>
      </c>
      <c r="AK22" s="28">
        <f t="shared" si="3"/>
        <v>0.13026275182601377</v>
      </c>
      <c r="AL22" s="28">
        <f t="shared" si="3"/>
        <v>-0.24595111195237496</v>
      </c>
      <c r="AM22" s="28">
        <f t="shared" si="3"/>
        <v>0.33478219168569651</v>
      </c>
      <c r="AN22" s="28">
        <f t="shared" si="3"/>
        <v>-0.18328567097054935</v>
      </c>
      <c r="AO22" s="28">
        <f t="shared" si="3"/>
        <v>6.733743946588934E-2</v>
      </c>
      <c r="AP22" s="28">
        <f t="shared" si="3"/>
        <v>0.21923243630420841</v>
      </c>
      <c r="AQ22" s="28">
        <f t="shared" si="3"/>
        <v>-0.20740772121810194</v>
      </c>
      <c r="AR22" s="28">
        <f t="shared" si="3"/>
        <v>0.13282728366771335</v>
      </c>
    </row>
    <row r="23" spans="1:44">
      <c r="A23" s="14">
        <v>2017</v>
      </c>
      <c r="B23" s="13">
        <v>22</v>
      </c>
      <c r="C23" s="13">
        <v>12</v>
      </c>
      <c r="D23" s="13">
        <v>21</v>
      </c>
      <c r="E23" s="13">
        <v>12</v>
      </c>
      <c r="F23" s="13">
        <v>14</v>
      </c>
      <c r="G23" s="13">
        <v>16</v>
      </c>
      <c r="H23" s="13">
        <v>13</v>
      </c>
      <c r="I23" s="13">
        <v>16</v>
      </c>
      <c r="J23" s="13">
        <v>12</v>
      </c>
      <c r="K23" s="13">
        <v>23</v>
      </c>
      <c r="L23" s="13">
        <v>17</v>
      </c>
      <c r="M23" s="13">
        <v>24</v>
      </c>
      <c r="N23" s="13">
        <f t="shared" si="2"/>
        <v>202</v>
      </c>
      <c r="O23" s="15">
        <v>6412</v>
      </c>
      <c r="Q23" s="14">
        <v>2017</v>
      </c>
      <c r="R23" s="26">
        <f t="shared" si="0"/>
        <v>24.315970056144728</v>
      </c>
      <c r="S23" s="26">
        <f t="shared" si="5"/>
        <v>13.263256394260761</v>
      </c>
      <c r="T23" s="26">
        <f t="shared" si="5"/>
        <v>23.210698689956331</v>
      </c>
      <c r="U23" s="26">
        <f t="shared" si="5"/>
        <v>13.263256394260761</v>
      </c>
      <c r="V23" s="26">
        <f t="shared" si="5"/>
        <v>15.473799126637553</v>
      </c>
      <c r="W23" s="26">
        <f t="shared" si="5"/>
        <v>17.684341859014349</v>
      </c>
      <c r="X23" s="26">
        <f t="shared" si="5"/>
        <v>14.368527760449156</v>
      </c>
      <c r="Y23" s="26">
        <f t="shared" si="5"/>
        <v>17.684341859014349</v>
      </c>
      <c r="Z23" s="26">
        <f t="shared" si="5"/>
        <v>13.263256394260761</v>
      </c>
      <c r="AA23" s="26">
        <f t="shared" si="5"/>
        <v>25.421241422333125</v>
      </c>
      <c r="AB23" s="26">
        <f t="shared" si="5"/>
        <v>18.789613225202746</v>
      </c>
      <c r="AC23" s="26">
        <f t="shared" si="5"/>
        <v>26.526512788521522</v>
      </c>
      <c r="AD23" s="4"/>
      <c r="AF23" s="14">
        <v>2017</v>
      </c>
      <c r="AG23" s="28">
        <f t="shared" si="4"/>
        <v>9.2356027737491603E-2</v>
      </c>
      <c r="AH23" s="28">
        <f t="shared" si="3"/>
        <v>-0.26515144591654211</v>
      </c>
      <c r="AI23" s="28">
        <f t="shared" si="3"/>
        <v>-0.10304736882340085</v>
      </c>
      <c r="AJ23" s="28">
        <f t="shared" si="3"/>
        <v>-0.28227650903792106</v>
      </c>
      <c r="AK23" s="28">
        <f t="shared" si="3"/>
        <v>-0.19484040466910388</v>
      </c>
      <c r="AL23" s="28">
        <f t="shared" si="3"/>
        <v>-2.7999780202281607E-2</v>
      </c>
      <c r="AM23" s="28">
        <f t="shared" si="3"/>
        <v>-0.35477894523864384</v>
      </c>
      <c r="AN23" s="28">
        <f t="shared" si="3"/>
        <v>-0.157777146907288</v>
      </c>
      <c r="AO23" s="28">
        <f t="shared" si="3"/>
        <v>-0.34828530841031152</v>
      </c>
      <c r="AP23" s="28">
        <f t="shared" si="3"/>
        <v>0.29099087329519874</v>
      </c>
      <c r="AQ23" s="28">
        <f t="shared" si="3"/>
        <v>-0.13156839140286161</v>
      </c>
      <c r="AR23" s="28">
        <f t="shared" si="3"/>
        <v>0.38340539083747338</v>
      </c>
    </row>
    <row r="24" spans="1:44">
      <c r="A24" s="14">
        <v>2018</v>
      </c>
      <c r="B24" s="13">
        <v>23</v>
      </c>
      <c r="C24" s="13">
        <v>15</v>
      </c>
      <c r="D24" s="13">
        <v>33</v>
      </c>
      <c r="E24" s="13">
        <v>20</v>
      </c>
      <c r="F24" s="13">
        <v>14</v>
      </c>
      <c r="G24" s="13">
        <v>18</v>
      </c>
      <c r="H24" s="13">
        <v>18</v>
      </c>
      <c r="I24" s="13">
        <v>26</v>
      </c>
      <c r="J24" s="13">
        <v>16</v>
      </c>
      <c r="K24" s="13">
        <v>16</v>
      </c>
      <c r="L24" s="13">
        <v>22</v>
      </c>
      <c r="M24" s="13">
        <v>16</v>
      </c>
      <c r="N24" s="13">
        <f t="shared" si="2"/>
        <v>237</v>
      </c>
      <c r="O24" s="15">
        <v>6665</v>
      </c>
      <c r="Q24" s="14">
        <v>2018</v>
      </c>
      <c r="R24" s="26">
        <f t="shared" si="0"/>
        <v>24.456264066016505</v>
      </c>
      <c r="S24" s="26">
        <f t="shared" si="5"/>
        <v>15.949737434358589</v>
      </c>
      <c r="T24" s="26">
        <f t="shared" si="5"/>
        <v>35.089422355588901</v>
      </c>
      <c r="U24" s="26">
        <f t="shared" si="5"/>
        <v>21.266316579144785</v>
      </c>
      <c r="V24" s="26">
        <f t="shared" si="5"/>
        <v>14.886421605401351</v>
      </c>
      <c r="W24" s="26">
        <f t="shared" si="5"/>
        <v>19.139684921230309</v>
      </c>
      <c r="X24" s="26">
        <f t="shared" si="5"/>
        <v>19.139684921230309</v>
      </c>
      <c r="Y24" s="26">
        <f t="shared" si="5"/>
        <v>27.646211552888222</v>
      </c>
      <c r="Z24" s="26">
        <f t="shared" si="5"/>
        <v>17.013053263315829</v>
      </c>
      <c r="AA24" s="26">
        <f t="shared" si="5"/>
        <v>17.013053263315829</v>
      </c>
      <c r="AB24" s="26">
        <f t="shared" si="5"/>
        <v>23.392948237059265</v>
      </c>
      <c r="AC24" s="26">
        <f t="shared" si="5"/>
        <v>17.013053263315829</v>
      </c>
      <c r="AD24" s="4"/>
      <c r="AF24" s="14">
        <v>2018</v>
      </c>
      <c r="AG24" s="28">
        <f t="shared" si="4"/>
        <v>9.8658511536618171E-2</v>
      </c>
      <c r="AH24" s="28">
        <f t="shared" si="3"/>
        <v>-0.11630740270383876</v>
      </c>
      <c r="AI24" s="28">
        <f t="shared" si="3"/>
        <v>0.35599320506157756</v>
      </c>
      <c r="AJ24" s="28">
        <f t="shared" si="3"/>
        <v>0.15079845562611902</v>
      </c>
      <c r="AK24" s="28">
        <f t="shared" si="3"/>
        <v>-0.22540385217378747</v>
      </c>
      <c r="AL24" s="28">
        <f t="shared" si="3"/>
        <v>5.1991535710553878E-2</v>
      </c>
      <c r="AM24" s="28">
        <f t="shared" si="3"/>
        <v>-0.14052936399865318</v>
      </c>
      <c r="AN24" s="28">
        <f t="shared" si="3"/>
        <v>0.3166603177493641</v>
      </c>
      <c r="AO24" s="28">
        <f t="shared" si="3"/>
        <v>-0.16403208752726531</v>
      </c>
      <c r="AP24" s="28">
        <f t="shared" si="3"/>
        <v>-0.13601007421572112</v>
      </c>
      <c r="AQ24" s="28">
        <f t="shared" si="3"/>
        <v>8.1191795906153497E-2</v>
      </c>
      <c r="AR24" s="28">
        <f t="shared" si="3"/>
        <v>-0.11273864805702632</v>
      </c>
    </row>
    <row r="25" spans="1:44">
      <c r="A25" s="14">
        <v>2019</v>
      </c>
      <c r="B25" s="13">
        <v>11</v>
      </c>
      <c r="C25" s="13">
        <v>21</v>
      </c>
      <c r="D25" s="13">
        <v>18</v>
      </c>
      <c r="E25" s="13">
        <v>22</v>
      </c>
      <c r="F25" s="13">
        <v>17</v>
      </c>
      <c r="G25" s="13">
        <v>18</v>
      </c>
      <c r="H25" s="13">
        <v>19</v>
      </c>
      <c r="I25" s="13">
        <v>21</v>
      </c>
      <c r="J25" s="13">
        <v>14</v>
      </c>
      <c r="K25" s="13">
        <v>19</v>
      </c>
      <c r="L25" s="13">
        <v>27</v>
      </c>
      <c r="M25" s="13">
        <v>18</v>
      </c>
      <c r="N25" s="13">
        <f t="shared" si="2"/>
        <v>225</v>
      </c>
      <c r="O25" s="15">
        <v>6861</v>
      </c>
      <c r="Q25" s="14">
        <v>2019</v>
      </c>
      <c r="R25" s="26">
        <f t="shared" si="0"/>
        <v>11.362337851625126</v>
      </c>
      <c r="S25" s="26">
        <f t="shared" si="5"/>
        <v>21.691735898557063</v>
      </c>
      <c r="T25" s="26">
        <f t="shared" si="5"/>
        <v>18.592916484477481</v>
      </c>
      <c r="U25" s="26">
        <f t="shared" si="5"/>
        <v>22.724675703250252</v>
      </c>
      <c r="V25" s="26">
        <f t="shared" si="5"/>
        <v>17.559976679784288</v>
      </c>
      <c r="W25" s="26">
        <f t="shared" si="5"/>
        <v>18.592916484477481</v>
      </c>
      <c r="X25" s="26">
        <f t="shared" si="5"/>
        <v>19.625856289170674</v>
      </c>
      <c r="Y25" s="26">
        <f t="shared" si="5"/>
        <v>21.691735898557063</v>
      </c>
      <c r="Z25" s="26">
        <f t="shared" si="5"/>
        <v>14.461157265704708</v>
      </c>
      <c r="AA25" s="26">
        <f t="shared" si="5"/>
        <v>19.625856289170674</v>
      </c>
      <c r="AB25" s="26">
        <f t="shared" si="5"/>
        <v>27.889374726716223</v>
      </c>
      <c r="AC25" s="26">
        <f t="shared" si="5"/>
        <v>18.592916484477481</v>
      </c>
      <c r="AD25" s="4"/>
      <c r="AF25" s="14">
        <v>2019</v>
      </c>
      <c r="AG25" s="28">
        <f t="shared" si="4"/>
        <v>-0.48956516179472415</v>
      </c>
      <c r="AH25" s="28">
        <f t="shared" si="3"/>
        <v>0.20182708429827742</v>
      </c>
      <c r="AI25" s="28">
        <f t="shared" si="3"/>
        <v>-0.28149662426080907</v>
      </c>
      <c r="AJ25" s="28">
        <f t="shared" si="3"/>
        <v>0.22971562125388295</v>
      </c>
      <c r="AK25" s="28">
        <f t="shared" si="3"/>
        <v>-8.6288790373654306E-2</v>
      </c>
      <c r="AL25" s="28">
        <f t="shared" si="3"/>
        <v>2.1939015524098673E-2</v>
      </c>
      <c r="AM25" s="28">
        <f t="shared" si="3"/>
        <v>-0.11869776036834168</v>
      </c>
      <c r="AN25" s="28">
        <f t="shared" si="3"/>
        <v>3.3076370196034231E-2</v>
      </c>
      <c r="AO25" s="28">
        <f t="shared" si="3"/>
        <v>-0.28942422831191811</v>
      </c>
      <c r="AP25" s="28">
        <f t="shared" si="3"/>
        <v>-3.3216344948609026E-3</v>
      </c>
      <c r="AQ25" s="28">
        <f t="shared" si="3"/>
        <v>0.28901080966392295</v>
      </c>
      <c r="AR25" s="28">
        <f t="shared" si="3"/>
        <v>-3.0345937248592136E-2</v>
      </c>
    </row>
    <row r="26" spans="1:44">
      <c r="A26" s="13" t="s">
        <v>14</v>
      </c>
      <c r="B26" s="13">
        <v>17</v>
      </c>
      <c r="C26" s="13">
        <v>27</v>
      </c>
      <c r="D26" s="13">
        <v>22</v>
      </c>
      <c r="E26" s="13">
        <v>20</v>
      </c>
      <c r="F26" s="13">
        <v>13</v>
      </c>
      <c r="G26" s="13">
        <v>15</v>
      </c>
      <c r="H26" s="13">
        <v>17</v>
      </c>
      <c r="I26" s="13">
        <v>18</v>
      </c>
      <c r="J26" s="13">
        <v>26</v>
      </c>
      <c r="K26" s="13">
        <v>20</v>
      </c>
      <c r="L26" s="13">
        <v>36</v>
      </c>
      <c r="M26" s="13">
        <v>47</v>
      </c>
      <c r="N26" s="13">
        <f>SUM(B26:M26)</f>
        <v>278</v>
      </c>
      <c r="O26" s="15">
        <v>7087</v>
      </c>
      <c r="Q26" s="13" t="s">
        <v>14</v>
      </c>
      <c r="R26" s="26">
        <f t="shared" si="0"/>
        <v>17</v>
      </c>
      <c r="S26" s="26">
        <f t="shared" si="5"/>
        <v>27</v>
      </c>
      <c r="T26" s="26">
        <f t="shared" si="5"/>
        <v>22</v>
      </c>
      <c r="U26" s="26">
        <f t="shared" si="5"/>
        <v>20</v>
      </c>
      <c r="V26" s="26">
        <f t="shared" si="5"/>
        <v>13</v>
      </c>
      <c r="W26" s="26">
        <f t="shared" si="5"/>
        <v>15</v>
      </c>
      <c r="X26" s="26">
        <f t="shared" si="5"/>
        <v>17</v>
      </c>
      <c r="Y26" s="26">
        <f t="shared" si="5"/>
        <v>18</v>
      </c>
      <c r="Z26" s="26">
        <f t="shared" si="5"/>
        <v>26</v>
      </c>
      <c r="AA26" s="26">
        <f t="shared" si="5"/>
        <v>20</v>
      </c>
      <c r="AB26" s="26">
        <f t="shared" si="5"/>
        <v>36</v>
      </c>
      <c r="AC26" s="26">
        <f t="shared" si="5"/>
        <v>47</v>
      </c>
      <c r="AD26" s="4"/>
      <c r="AF26" s="13" t="s">
        <v>14</v>
      </c>
      <c r="AG26" s="28">
        <f t="shared" si="4"/>
        <v>-0.23630221501919302</v>
      </c>
      <c r="AH26" s="28">
        <f t="shared" si="3"/>
        <v>0.49593058977875643</v>
      </c>
      <c r="AI26" s="28">
        <f t="shared" si="3"/>
        <v>-0.14983352507074801</v>
      </c>
      <c r="AJ26" s="28">
        <f t="shared" si="3"/>
        <v>8.2273417066189306E-2</v>
      </c>
      <c r="AK26" s="28">
        <f t="shared" si="3"/>
        <v>-0.3235614180047755</v>
      </c>
      <c r="AL26" s="28">
        <f t="shared" si="3"/>
        <v>-0.17554165073246306</v>
      </c>
      <c r="AM26" s="28">
        <f t="shared" si="3"/>
        <v>-0.23661226022503964</v>
      </c>
      <c r="AN26" s="28">
        <f t="shared" si="3"/>
        <v>-0.14274381955915375</v>
      </c>
      <c r="AO26" s="28">
        <f t="shared" si="3"/>
        <v>0.2775582012170188</v>
      </c>
      <c r="AP26" s="28">
        <f t="shared" si="3"/>
        <v>1.5678858359005697E-2</v>
      </c>
      <c r="AQ26" s="28">
        <f t="shared" si="3"/>
        <v>0.66387341425223179</v>
      </c>
      <c r="AR26" s="28">
        <f t="shared" si="3"/>
        <v>1.4511346021138725</v>
      </c>
    </row>
    <row r="27" spans="1:44">
      <c r="A27" s="13" t="s">
        <v>22</v>
      </c>
      <c r="B27" s="16">
        <f>AVERAGE(B16:B25)</f>
        <v>17.100000000000001</v>
      </c>
      <c r="C27" s="16">
        <f>AVERAGE(C16:C25)</f>
        <v>15.5</v>
      </c>
      <c r="D27" s="16">
        <f t="shared" ref="D27:M27" si="6">AVERAGE(D16:D25)</f>
        <v>22.1</v>
      </c>
      <c r="E27" s="16">
        <f t="shared" si="6"/>
        <v>16.2</v>
      </c>
      <c r="F27" s="16">
        <f t="shared" si="6"/>
        <v>16.399999999999999</v>
      </c>
      <c r="G27" s="16">
        <f t="shared" si="6"/>
        <v>15.6</v>
      </c>
      <c r="H27" s="16">
        <f t="shared" si="6"/>
        <v>18.100000000000001</v>
      </c>
      <c r="I27" s="16">
        <f t="shared" si="6"/>
        <v>17.3</v>
      </c>
      <c r="J27" s="16">
        <f t="shared" si="6"/>
        <v>16.7</v>
      </c>
      <c r="K27" s="16">
        <f t="shared" si="6"/>
        <v>16.899999999999999</v>
      </c>
      <c r="L27" s="16">
        <f t="shared" si="6"/>
        <v>18</v>
      </c>
      <c r="M27" s="16">
        <f t="shared" si="6"/>
        <v>16.5</v>
      </c>
      <c r="N27" s="13">
        <f t="shared" ref="N27:N28" si="7">SUM(B27:M27)</f>
        <v>206.4</v>
      </c>
      <c r="O27" s="13"/>
      <c r="Q27" s="13" t="s">
        <v>31</v>
      </c>
      <c r="R27" s="16">
        <f>AVERAGE(R16:R25)</f>
        <v>20.732361861849842</v>
      </c>
      <c r="S27" s="16">
        <f t="shared" ref="S27:AC27" si="8">AVERAGE(S16:S25)</f>
        <v>18.840287519866497</v>
      </c>
      <c r="T27" s="16">
        <f t="shared" si="8"/>
        <v>26.902790515598287</v>
      </c>
      <c r="U27" s="16">
        <f t="shared" si="8"/>
        <v>19.755294907735593</v>
      </c>
      <c r="V27" s="16">
        <f t="shared" si="8"/>
        <v>20.213244266171227</v>
      </c>
      <c r="W27" s="16">
        <f t="shared" si="8"/>
        <v>18.96329588847976</v>
      </c>
      <c r="X27" s="16">
        <f t="shared" si="8"/>
        <v>22.102250547606651</v>
      </c>
      <c r="Y27" s="16">
        <f t="shared" si="8"/>
        <v>20.81569343760453</v>
      </c>
      <c r="Z27" s="16">
        <f t="shared" si="8"/>
        <v>20.612076202950984</v>
      </c>
      <c r="AA27" s="16">
        <f t="shared" si="8"/>
        <v>20.597860177813029</v>
      </c>
      <c r="AB27" s="16">
        <f t="shared" si="8"/>
        <v>21.746089311230904</v>
      </c>
      <c r="AC27" s="16">
        <f t="shared" si="8"/>
        <v>19.911780539850852</v>
      </c>
      <c r="AD27" s="4"/>
      <c r="AF27" s="13" t="s">
        <v>31</v>
      </c>
      <c r="AG27" s="28">
        <f>AVERAGE(AG16:AG25)</f>
        <v>-6.8631833452042032E-2</v>
      </c>
      <c r="AH27" s="28">
        <f t="shared" ref="AH27:AR27" si="9">AVERAGE(AH16:AH25)</f>
        <v>4.3843052636860544E-2</v>
      </c>
      <c r="AI27" s="28">
        <f t="shared" si="9"/>
        <v>3.9629571745741193E-2</v>
      </c>
      <c r="AJ27" s="28">
        <f t="shared" si="9"/>
        <v>6.9031526247264413E-2</v>
      </c>
      <c r="AK27" s="28">
        <f t="shared" si="9"/>
        <v>5.1770637610151285E-2</v>
      </c>
      <c r="AL27" s="28">
        <f t="shared" si="9"/>
        <v>4.2296508325859544E-2</v>
      </c>
      <c r="AM27" s="28">
        <f t="shared" si="9"/>
        <v>-7.494877089569368E-3</v>
      </c>
      <c r="AN27" s="28">
        <f t="shared" si="9"/>
        <v>-8.6454528028638532E-3</v>
      </c>
      <c r="AO27" s="28">
        <f t="shared" si="9"/>
        <v>1.2812576815006688E-2</v>
      </c>
      <c r="AP27" s="28">
        <f t="shared" si="9"/>
        <v>4.6040555501978185E-2</v>
      </c>
      <c r="AQ27" s="28">
        <f t="shared" si="9"/>
        <v>5.0761074697701636E-3</v>
      </c>
      <c r="AR27" s="28">
        <f t="shared" si="9"/>
        <v>3.843519725374607E-2</v>
      </c>
    </row>
    <row r="28" spans="1:44" ht="13.5" thickBot="1">
      <c r="A28" s="13" t="s">
        <v>21</v>
      </c>
      <c r="B28" s="16">
        <f>MEDIAN(B16:B25)</f>
        <v>16.5</v>
      </c>
      <c r="C28" s="16">
        <f t="shared" ref="C28:M28" si="10">MEDIAN(C16:C25)</f>
        <v>15</v>
      </c>
      <c r="D28" s="16">
        <f t="shared" si="10"/>
        <v>21</v>
      </c>
      <c r="E28" s="16">
        <f t="shared" si="10"/>
        <v>14.5</v>
      </c>
      <c r="F28" s="16">
        <f t="shared" si="10"/>
        <v>17</v>
      </c>
      <c r="G28" s="16">
        <f t="shared" si="10"/>
        <v>16</v>
      </c>
      <c r="H28" s="16">
        <f t="shared" si="10"/>
        <v>18.5</v>
      </c>
      <c r="I28" s="16">
        <f t="shared" si="10"/>
        <v>16.5</v>
      </c>
      <c r="J28" s="16">
        <f t="shared" si="10"/>
        <v>16</v>
      </c>
      <c r="K28" s="16">
        <f t="shared" si="10"/>
        <v>16.5</v>
      </c>
      <c r="L28" s="16">
        <f t="shared" si="10"/>
        <v>17.5</v>
      </c>
      <c r="M28" s="16">
        <f t="shared" si="10"/>
        <v>15.5</v>
      </c>
      <c r="N28" s="13">
        <f t="shared" si="7"/>
        <v>200.5</v>
      </c>
      <c r="O28" s="13"/>
      <c r="Q28" s="24" t="s">
        <v>27</v>
      </c>
      <c r="R28" s="27">
        <f>MEDIAN(R16:R25)</f>
        <v>22.260114320519129</v>
      </c>
      <c r="S28" s="27">
        <f t="shared" ref="S28:AC28" si="11">MEDIAN(S16:S25)</f>
        <v>18.048965763841501</v>
      </c>
      <c r="T28" s="27">
        <f t="shared" si="11"/>
        <v>25.877284800992378</v>
      </c>
      <c r="U28" s="27">
        <f t="shared" si="11"/>
        <v>18.479618629288431</v>
      </c>
      <c r="V28" s="27">
        <f t="shared" si="11"/>
        <v>19.218300590801867</v>
      </c>
      <c r="W28" s="27">
        <f t="shared" si="11"/>
        <v>18.193763230521299</v>
      </c>
      <c r="X28" s="27">
        <f t="shared" si="11"/>
        <v>22.26915512818092</v>
      </c>
      <c r="Y28" s="27">
        <f t="shared" si="11"/>
        <v>20.997223946222764</v>
      </c>
      <c r="Z28" s="27">
        <f t="shared" si="11"/>
        <v>20.351323309757674</v>
      </c>
      <c r="AA28" s="27">
        <f t="shared" si="11"/>
        <v>19.691263469157221</v>
      </c>
      <c r="AB28" s="27">
        <f t="shared" si="11"/>
        <v>21.636261323508741</v>
      </c>
      <c r="AC28" s="27">
        <f t="shared" si="11"/>
        <v>19.174793566810624</v>
      </c>
      <c r="AF28" s="13" t="s">
        <v>27</v>
      </c>
      <c r="AG28" s="28">
        <f>MEDIAN(AG16:AG25)</f>
        <v>-7.9797279894933126E-17</v>
      </c>
      <c r="AH28" s="28">
        <f t="shared" ref="AH28:AR28" si="12">MEDIAN(AH16:AH25)</f>
        <v>1.0408340855860843E-16</v>
      </c>
      <c r="AI28" s="28">
        <f t="shared" si="12"/>
        <v>-6.9388939039072284E-17</v>
      </c>
      <c r="AJ28" s="28">
        <f t="shared" si="12"/>
        <v>9.7144514654701197E-17</v>
      </c>
      <c r="AK28" s="28">
        <f t="shared" si="12"/>
        <v>-9.7144514654701197E-17</v>
      </c>
      <c r="AL28" s="28">
        <f t="shared" si="12"/>
        <v>0</v>
      </c>
      <c r="AM28" s="28">
        <f t="shared" si="12"/>
        <v>-8.3266726846886741E-17</v>
      </c>
      <c r="AN28" s="28">
        <f t="shared" si="12"/>
        <v>0</v>
      </c>
      <c r="AO28" s="28">
        <f t="shared" si="12"/>
        <v>0</v>
      </c>
      <c r="AP28" s="28">
        <f t="shared" si="12"/>
        <v>0</v>
      </c>
      <c r="AQ28" s="28">
        <f t="shared" si="12"/>
        <v>0</v>
      </c>
      <c r="AR28" s="28">
        <f t="shared" si="12"/>
        <v>0</v>
      </c>
    </row>
    <row r="29" spans="1:44">
      <c r="A29" s="18" t="s">
        <v>27</v>
      </c>
      <c r="B29" s="19">
        <f t="shared" ref="B29:M29" si="13">R28</f>
        <v>22.260114320519129</v>
      </c>
      <c r="C29" s="19">
        <f t="shared" si="13"/>
        <v>18.048965763841501</v>
      </c>
      <c r="D29" s="19">
        <f t="shared" si="13"/>
        <v>25.877284800992378</v>
      </c>
      <c r="E29" s="19">
        <f t="shared" si="13"/>
        <v>18.479618629288431</v>
      </c>
      <c r="F29" s="19">
        <f t="shared" si="13"/>
        <v>19.218300590801867</v>
      </c>
      <c r="G29" s="19">
        <f t="shared" si="13"/>
        <v>18.193763230521299</v>
      </c>
      <c r="H29" s="19">
        <f t="shared" si="13"/>
        <v>22.26915512818092</v>
      </c>
      <c r="I29" s="19">
        <f t="shared" si="13"/>
        <v>20.997223946222764</v>
      </c>
      <c r="J29" s="19">
        <f t="shared" si="13"/>
        <v>20.351323309757674</v>
      </c>
      <c r="K29" s="19">
        <f t="shared" si="13"/>
        <v>19.691263469157221</v>
      </c>
      <c r="L29" s="19">
        <f t="shared" si="13"/>
        <v>21.636261323508741</v>
      </c>
      <c r="M29" s="19">
        <f t="shared" si="13"/>
        <v>19.174793566810624</v>
      </c>
      <c r="N29" s="13"/>
      <c r="O29" s="13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F29" s="13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</row>
    <row r="30" spans="1:44">
      <c r="A30" s="13" t="s">
        <v>25</v>
      </c>
      <c r="B30" s="21">
        <v>11</v>
      </c>
      <c r="C30" s="21">
        <v>8</v>
      </c>
      <c r="D30" s="21">
        <v>14</v>
      </c>
      <c r="E30" s="21">
        <v>8</v>
      </c>
      <c r="F30" s="21">
        <v>9</v>
      </c>
      <c r="G30" s="21">
        <v>8</v>
      </c>
      <c r="H30" s="21">
        <v>11</v>
      </c>
      <c r="I30" s="21">
        <v>10</v>
      </c>
      <c r="J30" s="21">
        <v>10</v>
      </c>
      <c r="K30" s="21">
        <v>9</v>
      </c>
      <c r="L30" s="21">
        <v>11</v>
      </c>
      <c r="M30" s="21">
        <v>9</v>
      </c>
      <c r="N30" s="13"/>
      <c r="O30" s="13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F30" s="13" t="s">
        <v>25</v>
      </c>
      <c r="AG30" s="28">
        <f>(B30-B$29)/B29</f>
        <v>-0.50584260971830142</v>
      </c>
      <c r="AH30" s="28">
        <f t="shared" ref="AH30:AR30" si="14">(C30-C$29)/C29</f>
        <v>-0.55676130673222035</v>
      </c>
      <c r="AI30" s="28">
        <f t="shared" si="14"/>
        <v>-0.45898497049956694</v>
      </c>
      <c r="AJ30" s="28">
        <f t="shared" si="14"/>
        <v>-0.56709063317352426</v>
      </c>
      <c r="AK30" s="28">
        <f t="shared" si="14"/>
        <v>-0.53169636631099848</v>
      </c>
      <c r="AL30" s="28">
        <f t="shared" si="14"/>
        <v>-0.56028888039064695</v>
      </c>
      <c r="AM30" s="28">
        <f t="shared" si="14"/>
        <v>-0.5060432272044374</v>
      </c>
      <c r="AN30" s="28">
        <f t="shared" si="14"/>
        <v>-0.5237465664217521</v>
      </c>
      <c r="AO30" s="28">
        <f t="shared" si="14"/>
        <v>-0.50863146107037738</v>
      </c>
      <c r="AP30" s="28">
        <f t="shared" si="14"/>
        <v>-0.54294451373844743</v>
      </c>
      <c r="AQ30" s="28">
        <f t="shared" si="14"/>
        <v>-0.49159423453404028</v>
      </c>
      <c r="AR30" s="28">
        <f t="shared" si="14"/>
        <v>-0.53063379959521595</v>
      </c>
    </row>
    <row r="31" spans="1:44" ht="13.5" thickBot="1">
      <c r="A31" s="13"/>
      <c r="B31" s="21">
        <v>35</v>
      </c>
      <c r="C31" s="21">
        <v>30</v>
      </c>
      <c r="D31" s="21">
        <v>40</v>
      </c>
      <c r="E31" s="21">
        <v>30</v>
      </c>
      <c r="F31" s="21">
        <v>31</v>
      </c>
      <c r="G31" s="21">
        <v>30</v>
      </c>
      <c r="H31" s="21">
        <v>35</v>
      </c>
      <c r="I31" s="21">
        <v>34</v>
      </c>
      <c r="J31" s="21">
        <v>33</v>
      </c>
      <c r="K31" s="21">
        <v>32</v>
      </c>
      <c r="L31" s="21">
        <v>34</v>
      </c>
      <c r="M31" s="21">
        <v>31</v>
      </c>
      <c r="N31" s="13"/>
      <c r="O31" s="13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F31" s="24"/>
      <c r="AG31" s="29">
        <f>(B31-B$29)/B29</f>
        <v>0.57231896907813196</v>
      </c>
      <c r="AH31" s="29">
        <f t="shared" ref="AH31:AR31" si="15">(C31-C$29)/C29</f>
        <v>0.66214509975417379</v>
      </c>
      <c r="AI31" s="29">
        <f t="shared" si="15"/>
        <v>0.54575722714409458</v>
      </c>
      <c r="AJ31" s="29">
        <f t="shared" si="15"/>
        <v>0.62341012559928399</v>
      </c>
      <c r="AK31" s="29">
        <f t="shared" si="15"/>
        <v>0.61304584937322759</v>
      </c>
      <c r="AL31" s="29">
        <f t="shared" si="15"/>
        <v>0.64891669853507383</v>
      </c>
      <c r="AM31" s="29">
        <f t="shared" si="15"/>
        <v>0.57168064071315372</v>
      </c>
      <c r="AN31" s="29">
        <f t="shared" si="15"/>
        <v>0.61926167416604294</v>
      </c>
      <c r="AO31" s="29">
        <f t="shared" si="15"/>
        <v>0.62151617846775464</v>
      </c>
      <c r="AP31" s="29">
        <f t="shared" si="15"/>
        <v>0.62508617337440908</v>
      </c>
      <c r="AQ31" s="29">
        <f t="shared" si="15"/>
        <v>0.57143600234933001</v>
      </c>
      <c r="AR31" s="29">
        <f t="shared" si="15"/>
        <v>0.61670580139425624</v>
      </c>
    </row>
    <row r="32" spans="1:44" ht="13.5" thickBot="1">
      <c r="A32" s="22" t="s">
        <v>23</v>
      </c>
      <c r="B32" s="23" t="str">
        <f t="shared" ref="B32:M32" si="16">IF(B26&gt;B31,B26-B29,"-")</f>
        <v>-</v>
      </c>
      <c r="C32" s="23" t="str">
        <f t="shared" si="16"/>
        <v>-</v>
      </c>
      <c r="D32" s="23" t="str">
        <f t="shared" si="16"/>
        <v>-</v>
      </c>
      <c r="E32" s="23" t="str">
        <f t="shared" si="16"/>
        <v>-</v>
      </c>
      <c r="F32" s="23" t="str">
        <f t="shared" si="16"/>
        <v>-</v>
      </c>
      <c r="G32" s="23" t="str">
        <f t="shared" si="16"/>
        <v>-</v>
      </c>
      <c r="H32" s="23" t="str">
        <f t="shared" si="16"/>
        <v>-</v>
      </c>
      <c r="I32" s="23" t="str">
        <f t="shared" si="16"/>
        <v>-</v>
      </c>
      <c r="J32" s="23" t="str">
        <f t="shared" si="16"/>
        <v>-</v>
      </c>
      <c r="K32" s="23" t="str">
        <f t="shared" si="16"/>
        <v>-</v>
      </c>
      <c r="L32" s="23">
        <f t="shared" si="16"/>
        <v>14.363738676491259</v>
      </c>
      <c r="M32" s="23">
        <f t="shared" si="16"/>
        <v>27.825206433189376</v>
      </c>
      <c r="N32" s="24"/>
      <c r="O32" s="24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1:4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 spans="1:44">
      <c r="A34" s="1" t="s">
        <v>24</v>
      </c>
      <c r="L34" s="5"/>
      <c r="M34" s="5"/>
      <c r="Q34" s="1"/>
      <c r="AF34" s="1"/>
    </row>
    <row r="35" spans="1:44">
      <c r="A35" s="2" t="s">
        <v>18</v>
      </c>
      <c r="B35" s="5">
        <f>AVERAGE(B16:M25)</f>
        <v>17.2</v>
      </c>
      <c r="C35" s="4"/>
      <c r="R35" s="4"/>
      <c r="S35" s="4"/>
      <c r="AG35" s="4"/>
      <c r="AH35" s="4"/>
      <c r="AR35" s="5"/>
    </row>
    <row r="36" spans="1:44">
      <c r="A36" s="2" t="s">
        <v>16</v>
      </c>
      <c r="B36" s="5">
        <f>MEDIAN(B16:M25)</f>
        <v>17</v>
      </c>
      <c r="C36" s="4"/>
      <c r="R36" s="4"/>
      <c r="S36" s="4"/>
      <c r="AG36" s="4"/>
      <c r="AH36" s="4"/>
      <c r="AR3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"/>
  <sheetViews>
    <sheetView workbookViewId="0"/>
  </sheetViews>
  <sheetFormatPr baseColWidth="10" defaultRowHeight="12.75"/>
  <cols>
    <col min="1" max="1" width="22.85546875" style="2" customWidth="1"/>
    <col min="2" max="14" width="6.28515625" style="2" customWidth="1"/>
    <col min="15" max="15" width="14" style="2" customWidth="1"/>
    <col min="16" max="16" width="11.42578125" style="2"/>
    <col min="17" max="17" width="22.85546875" style="2" customWidth="1"/>
    <col min="18" max="29" width="6.28515625" style="2" customWidth="1"/>
    <col min="30" max="30" width="9.85546875" style="2" customWidth="1"/>
    <col min="31" max="31" width="11.42578125" style="2"/>
    <col min="32" max="32" width="22.85546875" style="2" customWidth="1"/>
    <col min="33" max="44" width="6.28515625" style="2" customWidth="1"/>
    <col min="45" max="16384" width="11.42578125" style="2"/>
  </cols>
  <sheetData>
    <row r="1" spans="1:44">
      <c r="A1" s="1" t="s">
        <v>0</v>
      </c>
      <c r="Q1" s="1" t="s">
        <v>26</v>
      </c>
      <c r="AF1" s="1" t="s">
        <v>28</v>
      </c>
    </row>
    <row r="2" spans="1:44">
      <c r="A2" s="2" t="s">
        <v>30</v>
      </c>
      <c r="Q2" s="1"/>
      <c r="AF2" s="1"/>
    </row>
    <row r="3" spans="1:44" ht="13.5" thickBot="1">
      <c r="Q3" s="1"/>
      <c r="AF3" s="1"/>
    </row>
    <row r="4" spans="1:44" ht="25.5">
      <c r="A4" s="9"/>
      <c r="B4" s="10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 t="s">
        <v>17</v>
      </c>
      <c r="Q4" s="10"/>
      <c r="R4" s="10" t="s">
        <v>1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F4" s="11"/>
      <c r="AG4" s="10" t="s">
        <v>1</v>
      </c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44">
      <c r="A5" s="25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7</v>
      </c>
      <c r="H5" s="25" t="s">
        <v>8</v>
      </c>
      <c r="I5" s="25" t="s">
        <v>9</v>
      </c>
      <c r="J5" s="25" t="s">
        <v>10</v>
      </c>
      <c r="K5" s="25" t="s">
        <v>11</v>
      </c>
      <c r="L5" s="25" t="s">
        <v>12</v>
      </c>
      <c r="M5" s="25" t="s">
        <v>13</v>
      </c>
      <c r="N5" s="25" t="s">
        <v>15</v>
      </c>
      <c r="O5" s="25"/>
      <c r="Q5" s="25"/>
      <c r="R5" s="25" t="s">
        <v>2</v>
      </c>
      <c r="S5" s="25" t="s">
        <v>3</v>
      </c>
      <c r="T5" s="25" t="s">
        <v>4</v>
      </c>
      <c r="U5" s="25" t="s">
        <v>5</v>
      </c>
      <c r="V5" s="25" t="s">
        <v>6</v>
      </c>
      <c r="W5" s="25" t="s">
        <v>7</v>
      </c>
      <c r="X5" s="25" t="s">
        <v>8</v>
      </c>
      <c r="Y5" s="25" t="s">
        <v>9</v>
      </c>
      <c r="Z5" s="25" t="s">
        <v>10</v>
      </c>
      <c r="AA5" s="25" t="s">
        <v>11</v>
      </c>
      <c r="AB5" s="25" t="s">
        <v>12</v>
      </c>
      <c r="AC5" s="25" t="s">
        <v>13</v>
      </c>
      <c r="AF5" s="25"/>
      <c r="AG5" s="25" t="s">
        <v>2</v>
      </c>
      <c r="AH5" s="25" t="s">
        <v>3</v>
      </c>
      <c r="AI5" s="25" t="s">
        <v>4</v>
      </c>
      <c r="AJ5" s="25" t="s">
        <v>5</v>
      </c>
      <c r="AK5" s="25" t="s">
        <v>6</v>
      </c>
      <c r="AL5" s="25" t="s">
        <v>7</v>
      </c>
      <c r="AM5" s="25" t="s">
        <v>8</v>
      </c>
      <c r="AN5" s="25" t="s">
        <v>9</v>
      </c>
      <c r="AO5" s="25" t="s">
        <v>10</v>
      </c>
      <c r="AP5" s="25" t="s">
        <v>11</v>
      </c>
      <c r="AQ5" s="25" t="s">
        <v>12</v>
      </c>
      <c r="AR5" s="25" t="s">
        <v>13</v>
      </c>
    </row>
    <row r="6" spans="1:44">
      <c r="A6" s="14">
        <v>2000</v>
      </c>
      <c r="B6" s="13">
        <f>Gesamtbevölkerung!B6-'65 Jahre und älter'!B6</f>
        <v>8</v>
      </c>
      <c r="C6" s="13">
        <f>Gesamtbevölkerung!C6-'65 Jahre und älter'!C6</f>
        <v>3</v>
      </c>
      <c r="D6" s="13">
        <f>Gesamtbevölkerung!D6-'65 Jahre und älter'!D6</f>
        <v>6</v>
      </c>
      <c r="E6" s="13">
        <f>Gesamtbevölkerung!E6-'65 Jahre und älter'!E6</f>
        <v>5</v>
      </c>
      <c r="F6" s="13">
        <f>Gesamtbevölkerung!F6-'65 Jahre und älter'!F6</f>
        <v>5</v>
      </c>
      <c r="G6" s="13">
        <f>Gesamtbevölkerung!G6-'65 Jahre und älter'!G6</f>
        <v>6</v>
      </c>
      <c r="H6" s="13">
        <f>Gesamtbevölkerung!H6-'65 Jahre und älter'!H6</f>
        <v>7</v>
      </c>
      <c r="I6" s="13">
        <f>Gesamtbevölkerung!I6-'65 Jahre und älter'!I6</f>
        <v>6</v>
      </c>
      <c r="J6" s="13">
        <f>Gesamtbevölkerung!J6-'65 Jahre und älter'!J6</f>
        <v>1</v>
      </c>
      <c r="K6" s="13">
        <f>Gesamtbevölkerung!K6-'65 Jahre und älter'!K6</f>
        <v>5</v>
      </c>
      <c r="L6" s="13">
        <f>Gesamtbevölkerung!L6-'65 Jahre und älter'!L6</f>
        <v>7</v>
      </c>
      <c r="M6" s="13">
        <f>Gesamtbevölkerung!M6-'65 Jahre und älter'!M6</f>
        <v>7</v>
      </c>
      <c r="N6" s="13">
        <f>SUM(B6:M6)</f>
        <v>66</v>
      </c>
      <c r="O6" s="15">
        <f>Gesamtbevölkerung!O6-'65 Jahre und älter'!O6</f>
        <v>29029</v>
      </c>
      <c r="Q6" s="14">
        <v>2000</v>
      </c>
      <c r="R6" s="26">
        <f t="shared" ref="R6:R26" si="0">B6/$O6*$O$26</f>
        <v>8.7250680354128622</v>
      </c>
      <c r="S6" s="26">
        <f t="shared" ref="S6:AC21" si="1">C6/$O6*$O$26</f>
        <v>3.2719005132798236</v>
      </c>
      <c r="T6" s="26">
        <f t="shared" si="1"/>
        <v>6.5438010265596471</v>
      </c>
      <c r="U6" s="26">
        <f t="shared" si="1"/>
        <v>5.4531675221330396</v>
      </c>
      <c r="V6" s="26">
        <f t="shared" si="1"/>
        <v>5.4531675221330396</v>
      </c>
      <c r="W6" s="26">
        <f t="shared" si="1"/>
        <v>6.5438010265596471</v>
      </c>
      <c r="X6" s="26">
        <f t="shared" si="1"/>
        <v>7.6344345309862556</v>
      </c>
      <c r="Y6" s="26">
        <f t="shared" si="1"/>
        <v>6.5438010265596471</v>
      </c>
      <c r="Z6" s="26">
        <f t="shared" si="1"/>
        <v>1.0906335044266078</v>
      </c>
      <c r="AA6" s="26">
        <f t="shared" si="1"/>
        <v>5.4531675221330396</v>
      </c>
      <c r="AB6" s="26">
        <f t="shared" si="1"/>
        <v>7.6344345309862556</v>
      </c>
      <c r="AC6" s="26">
        <f t="shared" si="1"/>
        <v>7.6344345309862556</v>
      </c>
      <c r="AD6" s="4"/>
      <c r="AF6" s="14">
        <v>2000</v>
      </c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</row>
    <row r="7" spans="1:44">
      <c r="A7" s="14">
        <v>2001</v>
      </c>
      <c r="B7" s="13">
        <f>Gesamtbevölkerung!B7-'65 Jahre und älter'!B7</f>
        <v>3</v>
      </c>
      <c r="C7" s="13">
        <f>Gesamtbevölkerung!C7-'65 Jahre und älter'!C7</f>
        <v>4</v>
      </c>
      <c r="D7" s="13">
        <f>Gesamtbevölkerung!D7-'65 Jahre und älter'!D7</f>
        <v>2</v>
      </c>
      <c r="E7" s="13">
        <f>Gesamtbevölkerung!E7-'65 Jahre und älter'!E7</f>
        <v>9</v>
      </c>
      <c r="F7" s="13">
        <f>Gesamtbevölkerung!F7-'65 Jahre und älter'!F7</f>
        <v>6</v>
      </c>
      <c r="G7" s="13">
        <f>Gesamtbevölkerung!G7-'65 Jahre und älter'!G7</f>
        <v>3</v>
      </c>
      <c r="H7" s="13">
        <f>Gesamtbevölkerung!H7-'65 Jahre und älter'!H7</f>
        <v>4</v>
      </c>
      <c r="I7" s="13">
        <f>Gesamtbevölkerung!I7-'65 Jahre und älter'!I7</f>
        <v>5</v>
      </c>
      <c r="J7" s="13">
        <f>Gesamtbevölkerung!J7-'65 Jahre und älter'!J7</f>
        <v>8</v>
      </c>
      <c r="K7" s="13">
        <f>Gesamtbevölkerung!K7-'65 Jahre und älter'!K7</f>
        <v>3</v>
      </c>
      <c r="L7" s="13">
        <f>Gesamtbevölkerung!L7-'65 Jahre und älter'!L7</f>
        <v>3</v>
      </c>
      <c r="M7" s="13">
        <f>Gesamtbevölkerung!M7-'65 Jahre und älter'!M7</f>
        <v>9</v>
      </c>
      <c r="N7" s="13">
        <f t="shared" ref="N7:N25" si="2">SUM(B7:M7)</f>
        <v>59</v>
      </c>
      <c r="O7" s="15">
        <f>Gesamtbevölkerung!O7-'65 Jahre und älter'!O7</f>
        <v>29413</v>
      </c>
      <c r="Q7" s="14">
        <v>2001</v>
      </c>
      <c r="R7" s="26">
        <f t="shared" si="0"/>
        <v>3.2291843742562811</v>
      </c>
      <c r="S7" s="26">
        <f t="shared" si="1"/>
        <v>4.3055791656750424</v>
      </c>
      <c r="T7" s="26">
        <f t="shared" si="1"/>
        <v>2.1527895828375212</v>
      </c>
      <c r="U7" s="26">
        <f t="shared" si="1"/>
        <v>9.6875531227688452</v>
      </c>
      <c r="V7" s="26">
        <f t="shared" si="1"/>
        <v>6.4583687485125623</v>
      </c>
      <c r="W7" s="26">
        <f t="shared" si="1"/>
        <v>3.2291843742562811</v>
      </c>
      <c r="X7" s="26">
        <f t="shared" si="1"/>
        <v>4.3055791656750424</v>
      </c>
      <c r="Y7" s="26">
        <f t="shared" si="1"/>
        <v>5.3819739570938028</v>
      </c>
      <c r="Z7" s="26">
        <f t="shared" si="1"/>
        <v>8.6111583313500848</v>
      </c>
      <c r="AA7" s="26">
        <f t="shared" si="1"/>
        <v>3.2291843742562811</v>
      </c>
      <c r="AB7" s="26">
        <f t="shared" si="1"/>
        <v>3.2291843742562811</v>
      </c>
      <c r="AC7" s="26">
        <f t="shared" si="1"/>
        <v>9.6875531227688452</v>
      </c>
      <c r="AD7" s="4"/>
      <c r="AF7" s="14">
        <v>2001</v>
      </c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</row>
    <row r="8" spans="1:44">
      <c r="A8" s="14">
        <v>2002</v>
      </c>
      <c r="B8" s="13">
        <f>Gesamtbevölkerung!B8-'65 Jahre und älter'!B8</f>
        <v>6</v>
      </c>
      <c r="C8" s="13">
        <f>Gesamtbevölkerung!C8-'65 Jahre und älter'!C8</f>
        <v>4</v>
      </c>
      <c r="D8" s="13">
        <f>Gesamtbevölkerung!D8-'65 Jahre und älter'!D8</f>
        <v>10</v>
      </c>
      <c r="E8" s="13">
        <f>Gesamtbevölkerung!E8-'65 Jahre und älter'!E8</f>
        <v>6</v>
      </c>
      <c r="F8" s="13">
        <f>Gesamtbevölkerung!F8-'65 Jahre und älter'!F8</f>
        <v>4</v>
      </c>
      <c r="G8" s="13">
        <f>Gesamtbevölkerung!G8-'65 Jahre und älter'!G8</f>
        <v>4</v>
      </c>
      <c r="H8" s="13">
        <f>Gesamtbevölkerung!H8-'65 Jahre und älter'!H8</f>
        <v>5</v>
      </c>
      <c r="I8" s="13">
        <f>Gesamtbevölkerung!I8-'65 Jahre und älter'!I8</f>
        <v>4</v>
      </c>
      <c r="J8" s="13">
        <f>Gesamtbevölkerung!J8-'65 Jahre und älter'!J8</f>
        <v>4</v>
      </c>
      <c r="K8" s="13">
        <f>Gesamtbevölkerung!K8-'65 Jahre und älter'!K8</f>
        <v>6</v>
      </c>
      <c r="L8" s="13">
        <f>Gesamtbevölkerung!L8-'65 Jahre und älter'!L8</f>
        <v>4</v>
      </c>
      <c r="M8" s="13">
        <f>Gesamtbevölkerung!M8-'65 Jahre und älter'!M8</f>
        <v>6</v>
      </c>
      <c r="N8" s="13">
        <f t="shared" si="2"/>
        <v>63</v>
      </c>
      <c r="O8" s="15">
        <f>Gesamtbevölkerung!O8-'65 Jahre und älter'!O8</f>
        <v>30008</v>
      </c>
      <c r="Q8" s="14">
        <v>2002</v>
      </c>
      <c r="R8" s="26">
        <f t="shared" si="0"/>
        <v>6.3303119168221809</v>
      </c>
      <c r="S8" s="26">
        <f t="shared" si="1"/>
        <v>4.22020794454812</v>
      </c>
      <c r="T8" s="26">
        <f t="shared" si="1"/>
        <v>10.550519861370301</v>
      </c>
      <c r="U8" s="26">
        <f t="shared" si="1"/>
        <v>6.3303119168221809</v>
      </c>
      <c r="V8" s="26">
        <f t="shared" si="1"/>
        <v>4.22020794454812</v>
      </c>
      <c r="W8" s="26">
        <f t="shared" si="1"/>
        <v>4.22020794454812</v>
      </c>
      <c r="X8" s="26">
        <f t="shared" si="1"/>
        <v>5.2752599306851504</v>
      </c>
      <c r="Y8" s="26">
        <f t="shared" si="1"/>
        <v>4.22020794454812</v>
      </c>
      <c r="Z8" s="26">
        <f t="shared" si="1"/>
        <v>4.22020794454812</v>
      </c>
      <c r="AA8" s="26">
        <f t="shared" si="1"/>
        <v>6.3303119168221809</v>
      </c>
      <c r="AB8" s="26">
        <f t="shared" si="1"/>
        <v>4.22020794454812</v>
      </c>
      <c r="AC8" s="26">
        <f t="shared" si="1"/>
        <v>6.3303119168221809</v>
      </c>
      <c r="AD8" s="4"/>
      <c r="AF8" s="14">
        <v>2002</v>
      </c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</row>
    <row r="9" spans="1:44">
      <c r="A9" s="14">
        <v>2003</v>
      </c>
      <c r="B9" s="13">
        <f>Gesamtbevölkerung!B9-'65 Jahre und älter'!B9</f>
        <v>6</v>
      </c>
      <c r="C9" s="13">
        <f>Gesamtbevölkerung!C9-'65 Jahre und älter'!C9</f>
        <v>5</v>
      </c>
      <c r="D9" s="13">
        <f>Gesamtbevölkerung!D9-'65 Jahre und älter'!D9</f>
        <v>3</v>
      </c>
      <c r="E9" s="13">
        <f>Gesamtbevölkerung!E9-'65 Jahre und älter'!E9</f>
        <v>2</v>
      </c>
      <c r="F9" s="13">
        <f>Gesamtbevölkerung!F9-'65 Jahre und älter'!F9</f>
        <v>8</v>
      </c>
      <c r="G9" s="13">
        <f>Gesamtbevölkerung!G9-'65 Jahre und älter'!G9</f>
        <v>5</v>
      </c>
      <c r="H9" s="13">
        <f>Gesamtbevölkerung!H9-'65 Jahre und älter'!H9</f>
        <v>6</v>
      </c>
      <c r="I9" s="13">
        <f>Gesamtbevölkerung!I9-'65 Jahre und älter'!I9</f>
        <v>5</v>
      </c>
      <c r="J9" s="13">
        <f>Gesamtbevölkerung!J9-'65 Jahre und älter'!J9</f>
        <v>3</v>
      </c>
      <c r="K9" s="13">
        <f>Gesamtbevölkerung!K9-'65 Jahre und älter'!K9</f>
        <v>2</v>
      </c>
      <c r="L9" s="13">
        <f>Gesamtbevölkerung!L9-'65 Jahre und älter'!L9</f>
        <v>4</v>
      </c>
      <c r="M9" s="13">
        <f>Gesamtbevölkerung!M9-'65 Jahre und älter'!M9</f>
        <v>3</v>
      </c>
      <c r="N9" s="13">
        <f t="shared" si="2"/>
        <v>52</v>
      </c>
      <c r="O9" s="15">
        <f>Gesamtbevölkerung!O9-'65 Jahre und älter'!O9</f>
        <v>30216</v>
      </c>
      <c r="Q9" s="14">
        <v>2003</v>
      </c>
      <c r="R9" s="26">
        <f t="shared" si="0"/>
        <v>6.2867355043685462</v>
      </c>
      <c r="S9" s="26">
        <f t="shared" si="1"/>
        <v>5.2389462536404556</v>
      </c>
      <c r="T9" s="26">
        <f t="shared" si="1"/>
        <v>3.1433677521842731</v>
      </c>
      <c r="U9" s="26">
        <f t="shared" si="1"/>
        <v>2.0955785014561821</v>
      </c>
      <c r="V9" s="26">
        <f t="shared" si="1"/>
        <v>8.3823140058247283</v>
      </c>
      <c r="W9" s="26">
        <f t="shared" si="1"/>
        <v>5.2389462536404556</v>
      </c>
      <c r="X9" s="26">
        <f t="shared" si="1"/>
        <v>6.2867355043685462</v>
      </c>
      <c r="Y9" s="26">
        <f t="shared" si="1"/>
        <v>5.2389462536404556</v>
      </c>
      <c r="Z9" s="26">
        <f t="shared" si="1"/>
        <v>3.1433677521842731</v>
      </c>
      <c r="AA9" s="26">
        <f t="shared" si="1"/>
        <v>2.0955785014561821</v>
      </c>
      <c r="AB9" s="26">
        <f t="shared" si="1"/>
        <v>4.1911570029123641</v>
      </c>
      <c r="AC9" s="26">
        <f t="shared" si="1"/>
        <v>3.1433677521842731</v>
      </c>
      <c r="AD9" s="4"/>
      <c r="AF9" s="14">
        <v>2003</v>
      </c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</row>
    <row r="10" spans="1:44">
      <c r="A10" s="14">
        <v>2004</v>
      </c>
      <c r="B10" s="13">
        <f>Gesamtbevölkerung!B10-'65 Jahre und älter'!B10</f>
        <v>4</v>
      </c>
      <c r="C10" s="13">
        <f>Gesamtbevölkerung!C10-'65 Jahre und älter'!C10</f>
        <v>5</v>
      </c>
      <c r="D10" s="13">
        <f>Gesamtbevölkerung!D10-'65 Jahre und älter'!D10</f>
        <v>5</v>
      </c>
      <c r="E10" s="13">
        <f>Gesamtbevölkerung!E10-'65 Jahre und älter'!E10</f>
        <v>7</v>
      </c>
      <c r="F10" s="13">
        <f>Gesamtbevölkerung!F10-'65 Jahre und älter'!F10</f>
        <v>2</v>
      </c>
      <c r="G10" s="13">
        <f>Gesamtbevölkerung!G10-'65 Jahre und älter'!G10</f>
        <v>7</v>
      </c>
      <c r="H10" s="13">
        <f>Gesamtbevölkerung!H10-'65 Jahre und älter'!H10</f>
        <v>9</v>
      </c>
      <c r="I10" s="13">
        <f>Gesamtbevölkerung!I10-'65 Jahre und älter'!I10</f>
        <v>3</v>
      </c>
      <c r="J10" s="13">
        <f>Gesamtbevölkerung!J10-'65 Jahre und älter'!J10</f>
        <v>3</v>
      </c>
      <c r="K10" s="13">
        <f>Gesamtbevölkerung!K10-'65 Jahre und älter'!K10</f>
        <v>4</v>
      </c>
      <c r="L10" s="13">
        <f>Gesamtbevölkerung!L10-'65 Jahre und älter'!L10</f>
        <v>2</v>
      </c>
      <c r="M10" s="13">
        <f>Gesamtbevölkerung!M10-'65 Jahre und älter'!M10</f>
        <v>5</v>
      </c>
      <c r="N10" s="13">
        <f t="shared" si="2"/>
        <v>56</v>
      </c>
      <c r="O10" s="15">
        <f>Gesamtbevölkerung!O10-'65 Jahre und älter'!O10</f>
        <v>30582</v>
      </c>
      <c r="Q10" s="14">
        <v>2004</v>
      </c>
      <c r="R10" s="26">
        <f t="shared" si="0"/>
        <v>4.1409979726636585</v>
      </c>
      <c r="S10" s="26">
        <f t="shared" si="1"/>
        <v>5.1762474658295723</v>
      </c>
      <c r="T10" s="26">
        <f t="shared" si="1"/>
        <v>5.1762474658295723</v>
      </c>
      <c r="U10" s="26">
        <f t="shared" si="1"/>
        <v>7.2467464521614025</v>
      </c>
      <c r="V10" s="26">
        <f t="shared" si="1"/>
        <v>2.0704989863318293</v>
      </c>
      <c r="W10" s="26">
        <f t="shared" si="1"/>
        <v>7.2467464521614025</v>
      </c>
      <c r="X10" s="26">
        <f t="shared" si="1"/>
        <v>9.3172454384932308</v>
      </c>
      <c r="Y10" s="26">
        <f t="shared" si="1"/>
        <v>3.1057484794977439</v>
      </c>
      <c r="Z10" s="26">
        <f t="shared" si="1"/>
        <v>3.1057484794977439</v>
      </c>
      <c r="AA10" s="26">
        <f t="shared" si="1"/>
        <v>4.1409979726636585</v>
      </c>
      <c r="AB10" s="26">
        <f t="shared" si="1"/>
        <v>2.0704989863318293</v>
      </c>
      <c r="AC10" s="26">
        <f t="shared" si="1"/>
        <v>5.1762474658295723</v>
      </c>
      <c r="AD10" s="4"/>
      <c r="AF10" s="14">
        <v>2004</v>
      </c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</row>
    <row r="11" spans="1:44">
      <c r="A11" s="14">
        <v>2005</v>
      </c>
      <c r="B11" s="13">
        <f>Gesamtbevölkerung!B11-'65 Jahre und älter'!B11</f>
        <v>6</v>
      </c>
      <c r="C11" s="13">
        <f>Gesamtbevölkerung!C11-'65 Jahre und älter'!C11</f>
        <v>8</v>
      </c>
      <c r="D11" s="13">
        <f>Gesamtbevölkerung!D11-'65 Jahre und älter'!D11</f>
        <v>6</v>
      </c>
      <c r="E11" s="13">
        <f>Gesamtbevölkerung!E11-'65 Jahre und älter'!E11</f>
        <v>4</v>
      </c>
      <c r="F11" s="13">
        <f>Gesamtbevölkerung!F11-'65 Jahre und älter'!F11</f>
        <v>7</v>
      </c>
      <c r="G11" s="13">
        <f>Gesamtbevölkerung!G11-'65 Jahre und älter'!G11</f>
        <v>12</v>
      </c>
      <c r="H11" s="13">
        <f>Gesamtbevölkerung!H11-'65 Jahre und älter'!H11</f>
        <v>2</v>
      </c>
      <c r="I11" s="13">
        <f>Gesamtbevölkerung!I11-'65 Jahre und älter'!I11</f>
        <v>2</v>
      </c>
      <c r="J11" s="13">
        <f>Gesamtbevölkerung!J11-'65 Jahre und älter'!J11</f>
        <v>2</v>
      </c>
      <c r="K11" s="13">
        <f>Gesamtbevölkerung!K11-'65 Jahre und älter'!K11</f>
        <v>3</v>
      </c>
      <c r="L11" s="13">
        <f>Gesamtbevölkerung!L11-'65 Jahre und älter'!L11</f>
        <v>4</v>
      </c>
      <c r="M11" s="13">
        <f>Gesamtbevölkerung!M11-'65 Jahre und älter'!M11</f>
        <v>2</v>
      </c>
      <c r="N11" s="13">
        <f t="shared" si="2"/>
        <v>58</v>
      </c>
      <c r="O11" s="15">
        <f>Gesamtbevölkerung!O11-'65 Jahre und älter'!O11</f>
        <v>30749</v>
      </c>
      <c r="Q11" s="14">
        <v>2005</v>
      </c>
      <c r="R11" s="26">
        <f t="shared" si="0"/>
        <v>6.1777618784350716</v>
      </c>
      <c r="S11" s="26">
        <f t="shared" si="1"/>
        <v>8.2370158379134288</v>
      </c>
      <c r="T11" s="26">
        <f t="shared" si="1"/>
        <v>6.1777618784350716</v>
      </c>
      <c r="U11" s="26">
        <f t="shared" si="1"/>
        <v>4.1185079189567144</v>
      </c>
      <c r="V11" s="26">
        <f t="shared" si="1"/>
        <v>7.2073888581742489</v>
      </c>
      <c r="W11" s="26">
        <f t="shared" si="1"/>
        <v>12.355523756870143</v>
      </c>
      <c r="X11" s="26">
        <f t="shared" si="1"/>
        <v>2.0592539594783572</v>
      </c>
      <c r="Y11" s="26">
        <f t="shared" si="1"/>
        <v>2.0592539594783572</v>
      </c>
      <c r="Z11" s="26">
        <f t="shared" si="1"/>
        <v>2.0592539594783572</v>
      </c>
      <c r="AA11" s="26">
        <f t="shared" si="1"/>
        <v>3.0888809392175358</v>
      </c>
      <c r="AB11" s="26">
        <f t="shared" si="1"/>
        <v>4.1185079189567144</v>
      </c>
      <c r="AC11" s="26">
        <f t="shared" si="1"/>
        <v>2.0592539594783572</v>
      </c>
      <c r="AD11" s="4"/>
      <c r="AF11" s="14">
        <v>2005</v>
      </c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</row>
    <row r="12" spans="1:44">
      <c r="A12" s="14">
        <v>2006</v>
      </c>
      <c r="B12" s="13">
        <f>Gesamtbevölkerung!B12-'65 Jahre und älter'!B12</f>
        <v>7</v>
      </c>
      <c r="C12" s="13">
        <f>Gesamtbevölkerung!C12-'65 Jahre und älter'!C12</f>
        <v>4</v>
      </c>
      <c r="D12" s="13">
        <f>Gesamtbevölkerung!D12-'65 Jahre und älter'!D12</f>
        <v>4</v>
      </c>
      <c r="E12" s="13">
        <f>Gesamtbevölkerung!E12-'65 Jahre und älter'!E12</f>
        <v>3</v>
      </c>
      <c r="F12" s="13">
        <f>Gesamtbevölkerung!F12-'65 Jahre und älter'!F12</f>
        <v>6</v>
      </c>
      <c r="G12" s="13">
        <f>Gesamtbevölkerung!G12-'65 Jahre und älter'!G12</f>
        <v>3</v>
      </c>
      <c r="H12" s="13">
        <f>Gesamtbevölkerung!H12-'65 Jahre und älter'!H12</f>
        <v>3</v>
      </c>
      <c r="I12" s="13">
        <f>Gesamtbevölkerung!I12-'65 Jahre und älter'!I12</f>
        <v>6</v>
      </c>
      <c r="J12" s="13">
        <f>Gesamtbevölkerung!J12-'65 Jahre und älter'!J12</f>
        <v>2</v>
      </c>
      <c r="K12" s="13">
        <f>Gesamtbevölkerung!K12-'65 Jahre und älter'!K12</f>
        <v>7</v>
      </c>
      <c r="L12" s="13">
        <f>Gesamtbevölkerung!L12-'65 Jahre und älter'!L12</f>
        <v>1</v>
      </c>
      <c r="M12" s="13">
        <f>Gesamtbevölkerung!M12-'65 Jahre und älter'!M12</f>
        <v>4</v>
      </c>
      <c r="N12" s="13">
        <f t="shared" si="2"/>
        <v>50</v>
      </c>
      <c r="O12" s="15">
        <f>Gesamtbevölkerung!O12-'65 Jahre und älter'!O12</f>
        <v>30870</v>
      </c>
      <c r="Q12" s="14">
        <v>2006</v>
      </c>
      <c r="R12" s="26">
        <f t="shared" si="0"/>
        <v>7.179138321995465</v>
      </c>
      <c r="S12" s="26">
        <f t="shared" si="1"/>
        <v>4.1023647554259801</v>
      </c>
      <c r="T12" s="26">
        <f t="shared" si="1"/>
        <v>4.1023647554259801</v>
      </c>
      <c r="U12" s="26">
        <f t="shared" si="1"/>
        <v>3.0767735665694849</v>
      </c>
      <c r="V12" s="26">
        <f t="shared" si="1"/>
        <v>6.1535471331389697</v>
      </c>
      <c r="W12" s="26">
        <f t="shared" si="1"/>
        <v>3.0767735665694849</v>
      </c>
      <c r="X12" s="26">
        <f t="shared" si="1"/>
        <v>3.0767735665694849</v>
      </c>
      <c r="Y12" s="26">
        <f t="shared" si="1"/>
        <v>6.1535471331389697</v>
      </c>
      <c r="Z12" s="26">
        <f t="shared" si="1"/>
        <v>2.0511823777129901</v>
      </c>
      <c r="AA12" s="26">
        <f t="shared" si="1"/>
        <v>7.179138321995465</v>
      </c>
      <c r="AB12" s="26">
        <f t="shared" si="1"/>
        <v>1.025591188856495</v>
      </c>
      <c r="AC12" s="26">
        <f t="shared" si="1"/>
        <v>4.1023647554259801</v>
      </c>
      <c r="AD12" s="4"/>
      <c r="AF12" s="14">
        <v>2006</v>
      </c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</row>
    <row r="13" spans="1:44">
      <c r="A13" s="14">
        <v>2007</v>
      </c>
      <c r="B13" s="13">
        <f>Gesamtbevölkerung!B13-'65 Jahre und älter'!B13</f>
        <v>7</v>
      </c>
      <c r="C13" s="13">
        <f>Gesamtbevölkerung!C13-'65 Jahre und älter'!C13</f>
        <v>0</v>
      </c>
      <c r="D13" s="13">
        <f>Gesamtbevölkerung!D13-'65 Jahre und älter'!D13</f>
        <v>4</v>
      </c>
      <c r="E13" s="13">
        <f>Gesamtbevölkerung!E13-'65 Jahre und älter'!E13</f>
        <v>3</v>
      </c>
      <c r="F13" s="13">
        <f>Gesamtbevölkerung!F13-'65 Jahre und älter'!F13</f>
        <v>8</v>
      </c>
      <c r="G13" s="13">
        <f>Gesamtbevölkerung!G13-'65 Jahre und älter'!G13</f>
        <v>2</v>
      </c>
      <c r="H13" s="13">
        <f>Gesamtbevölkerung!H13-'65 Jahre und älter'!H13</f>
        <v>4</v>
      </c>
      <c r="I13" s="13">
        <f>Gesamtbevölkerung!I13-'65 Jahre und älter'!I13</f>
        <v>3</v>
      </c>
      <c r="J13" s="13">
        <f>Gesamtbevölkerung!J13-'65 Jahre und älter'!J13</f>
        <v>2</v>
      </c>
      <c r="K13" s="13">
        <f>Gesamtbevölkerung!K13-'65 Jahre und älter'!K13</f>
        <v>5</v>
      </c>
      <c r="L13" s="13">
        <f>Gesamtbevölkerung!L13-'65 Jahre und älter'!L13</f>
        <v>2</v>
      </c>
      <c r="M13" s="13">
        <f>Gesamtbevölkerung!M13-'65 Jahre und älter'!M13</f>
        <v>3</v>
      </c>
      <c r="N13" s="13">
        <f t="shared" si="2"/>
        <v>43</v>
      </c>
      <c r="O13" s="15">
        <f>Gesamtbevölkerung!O13-'65 Jahre und älter'!O13</f>
        <v>30967</v>
      </c>
      <c r="Q13" s="14">
        <v>2007</v>
      </c>
      <c r="R13" s="26">
        <f t="shared" si="0"/>
        <v>7.1566506280879647</v>
      </c>
      <c r="S13" s="26">
        <f t="shared" si="1"/>
        <v>0</v>
      </c>
      <c r="T13" s="26">
        <f t="shared" si="1"/>
        <v>4.0895146446216941</v>
      </c>
      <c r="U13" s="26">
        <f t="shared" si="1"/>
        <v>3.0671359834662706</v>
      </c>
      <c r="V13" s="26">
        <f t="shared" si="1"/>
        <v>8.1790292892433882</v>
      </c>
      <c r="W13" s="26">
        <f t="shared" si="1"/>
        <v>2.0447573223108471</v>
      </c>
      <c r="X13" s="26">
        <f t="shared" si="1"/>
        <v>4.0895146446216941</v>
      </c>
      <c r="Y13" s="26">
        <f t="shared" si="1"/>
        <v>3.0671359834662706</v>
      </c>
      <c r="Z13" s="26">
        <f t="shared" si="1"/>
        <v>2.0447573223108471</v>
      </c>
      <c r="AA13" s="26">
        <f t="shared" si="1"/>
        <v>5.1118933057771176</v>
      </c>
      <c r="AB13" s="26">
        <f t="shared" si="1"/>
        <v>2.0447573223108471</v>
      </c>
      <c r="AC13" s="26">
        <f t="shared" si="1"/>
        <v>3.0671359834662706</v>
      </c>
      <c r="AD13" s="4"/>
      <c r="AF13" s="14">
        <v>2007</v>
      </c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</row>
    <row r="14" spans="1:44">
      <c r="A14" s="14">
        <v>2008</v>
      </c>
      <c r="B14" s="13">
        <f>Gesamtbevölkerung!B14-'65 Jahre und älter'!B14</f>
        <v>3</v>
      </c>
      <c r="C14" s="13">
        <f>Gesamtbevölkerung!C14-'65 Jahre und älter'!C14</f>
        <v>14</v>
      </c>
      <c r="D14" s="13">
        <f>Gesamtbevölkerung!D14-'65 Jahre und älter'!D14</f>
        <v>4</v>
      </c>
      <c r="E14" s="13">
        <f>Gesamtbevölkerung!E14-'65 Jahre und älter'!E14</f>
        <v>4</v>
      </c>
      <c r="F14" s="13">
        <f>Gesamtbevölkerung!F14-'65 Jahre und älter'!F14</f>
        <v>3</v>
      </c>
      <c r="G14" s="13">
        <f>Gesamtbevölkerung!G14-'65 Jahre und älter'!G14</f>
        <v>4</v>
      </c>
      <c r="H14" s="13">
        <f>Gesamtbevölkerung!H14-'65 Jahre und älter'!H14</f>
        <v>1</v>
      </c>
      <c r="I14" s="13">
        <f>Gesamtbevölkerung!I14-'65 Jahre und älter'!I14</f>
        <v>1</v>
      </c>
      <c r="J14" s="13">
        <f>Gesamtbevölkerung!J14-'65 Jahre und älter'!J14</f>
        <v>2</v>
      </c>
      <c r="K14" s="13">
        <f>Gesamtbevölkerung!K14-'65 Jahre und älter'!K14</f>
        <v>2</v>
      </c>
      <c r="L14" s="13">
        <f>Gesamtbevölkerung!L14-'65 Jahre und älter'!L14</f>
        <v>2</v>
      </c>
      <c r="M14" s="13">
        <f>Gesamtbevölkerung!M14-'65 Jahre und älter'!M14</f>
        <v>1</v>
      </c>
      <c r="N14" s="13">
        <f t="shared" si="2"/>
        <v>41</v>
      </c>
      <c r="O14" s="15">
        <f>Gesamtbevölkerung!O14-'65 Jahre und älter'!O14</f>
        <v>30968</v>
      </c>
      <c r="Q14" s="14">
        <v>2008</v>
      </c>
      <c r="R14" s="26">
        <f t="shared" si="0"/>
        <v>3.0670369413588223</v>
      </c>
      <c r="S14" s="26">
        <f t="shared" si="1"/>
        <v>14.312839059674502</v>
      </c>
      <c r="T14" s="26">
        <f t="shared" si="1"/>
        <v>4.0893825884784292</v>
      </c>
      <c r="U14" s="26">
        <f t="shared" si="1"/>
        <v>4.0893825884784292</v>
      </c>
      <c r="V14" s="26">
        <f t="shared" si="1"/>
        <v>3.0670369413588223</v>
      </c>
      <c r="W14" s="26">
        <f t="shared" si="1"/>
        <v>4.0893825884784292</v>
      </c>
      <c r="X14" s="26">
        <f t="shared" si="1"/>
        <v>1.0223456471196073</v>
      </c>
      <c r="Y14" s="26">
        <f t="shared" si="1"/>
        <v>1.0223456471196073</v>
      </c>
      <c r="Z14" s="26">
        <f t="shared" si="1"/>
        <v>2.0446912942392146</v>
      </c>
      <c r="AA14" s="26">
        <f t="shared" si="1"/>
        <v>2.0446912942392146</v>
      </c>
      <c r="AB14" s="26">
        <f t="shared" si="1"/>
        <v>2.0446912942392146</v>
      </c>
      <c r="AC14" s="26">
        <f t="shared" si="1"/>
        <v>1.0223456471196073</v>
      </c>
      <c r="AD14" s="4"/>
      <c r="AF14" s="14">
        <v>2008</v>
      </c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</row>
    <row r="15" spans="1:44">
      <c r="A15" s="14">
        <v>2009</v>
      </c>
      <c r="B15" s="13">
        <f>Gesamtbevölkerung!B15-'65 Jahre und älter'!B15</f>
        <v>8</v>
      </c>
      <c r="C15" s="13">
        <f>Gesamtbevölkerung!C15-'65 Jahre und älter'!C15</f>
        <v>3</v>
      </c>
      <c r="D15" s="13">
        <f>Gesamtbevölkerung!D15-'65 Jahre und älter'!D15</f>
        <v>4</v>
      </c>
      <c r="E15" s="13">
        <f>Gesamtbevölkerung!E15-'65 Jahre und älter'!E15</f>
        <v>4</v>
      </c>
      <c r="F15" s="13">
        <f>Gesamtbevölkerung!F15-'65 Jahre und älter'!F15</f>
        <v>5</v>
      </c>
      <c r="G15" s="13">
        <f>Gesamtbevölkerung!G15-'65 Jahre und älter'!G15</f>
        <v>6</v>
      </c>
      <c r="H15" s="13">
        <f>Gesamtbevölkerung!H15-'65 Jahre und älter'!H15</f>
        <v>3</v>
      </c>
      <c r="I15" s="13">
        <f>Gesamtbevölkerung!I15-'65 Jahre und älter'!I15</f>
        <v>3</v>
      </c>
      <c r="J15" s="13">
        <f>Gesamtbevölkerung!J15-'65 Jahre und älter'!J15</f>
        <v>1</v>
      </c>
      <c r="K15" s="13">
        <f>Gesamtbevölkerung!K15-'65 Jahre und älter'!K15</f>
        <v>10</v>
      </c>
      <c r="L15" s="13">
        <f>Gesamtbevölkerung!L15-'65 Jahre und älter'!L15</f>
        <v>4</v>
      </c>
      <c r="M15" s="13">
        <f>Gesamtbevölkerung!M15-'65 Jahre und älter'!M15</f>
        <v>3</v>
      </c>
      <c r="N15" s="13">
        <f t="shared" si="2"/>
        <v>54</v>
      </c>
      <c r="O15" s="15">
        <f>Gesamtbevölkerung!O15-'65 Jahre und älter'!O15</f>
        <v>30987</v>
      </c>
      <c r="Q15" s="14">
        <v>2009</v>
      </c>
      <c r="R15" s="26">
        <f t="shared" si="0"/>
        <v>8.1737502823764796</v>
      </c>
      <c r="S15" s="26">
        <f t="shared" si="1"/>
        <v>3.0651563558911805</v>
      </c>
      <c r="T15" s="26">
        <f t="shared" si="1"/>
        <v>4.0868751411882398</v>
      </c>
      <c r="U15" s="26">
        <f t="shared" si="1"/>
        <v>4.0868751411882398</v>
      </c>
      <c r="V15" s="26">
        <f t="shared" si="1"/>
        <v>5.1085939264853009</v>
      </c>
      <c r="W15" s="26">
        <f t="shared" si="1"/>
        <v>6.130312711782361</v>
      </c>
      <c r="X15" s="26">
        <f t="shared" si="1"/>
        <v>3.0651563558911805</v>
      </c>
      <c r="Y15" s="26">
        <f t="shared" si="1"/>
        <v>3.0651563558911805</v>
      </c>
      <c r="Z15" s="26">
        <f t="shared" si="1"/>
        <v>1.02171878529706</v>
      </c>
      <c r="AA15" s="26">
        <f t="shared" si="1"/>
        <v>10.217187852970602</v>
      </c>
      <c r="AB15" s="26">
        <f t="shared" si="1"/>
        <v>4.0868751411882398</v>
      </c>
      <c r="AC15" s="26">
        <f t="shared" si="1"/>
        <v>3.0651563558911805</v>
      </c>
      <c r="AD15" s="4"/>
      <c r="AF15" s="14">
        <v>2009</v>
      </c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</row>
    <row r="16" spans="1:44">
      <c r="A16" s="14">
        <v>2010</v>
      </c>
      <c r="B16" s="13">
        <f>Gesamtbevölkerung!B16-'65 Jahre und älter'!B16</f>
        <v>4</v>
      </c>
      <c r="C16" s="13">
        <f>Gesamtbevölkerung!C16-'65 Jahre und älter'!C16</f>
        <v>3</v>
      </c>
      <c r="D16" s="13">
        <f>Gesamtbevölkerung!D16-'65 Jahre und älter'!D16</f>
        <v>4</v>
      </c>
      <c r="E16" s="13">
        <f>Gesamtbevölkerung!E16-'65 Jahre und älter'!E16</f>
        <v>6</v>
      </c>
      <c r="F16" s="13">
        <f>Gesamtbevölkerung!F16-'65 Jahre und älter'!F16</f>
        <v>4</v>
      </c>
      <c r="G16" s="13">
        <f>Gesamtbevölkerung!G16-'65 Jahre und älter'!G16</f>
        <v>3</v>
      </c>
      <c r="H16" s="13">
        <f>Gesamtbevölkerung!H16-'65 Jahre und älter'!H16</f>
        <v>7</v>
      </c>
      <c r="I16" s="13">
        <f>Gesamtbevölkerung!I16-'65 Jahre und älter'!I16</f>
        <v>6</v>
      </c>
      <c r="J16" s="13">
        <f>Gesamtbevölkerung!J16-'65 Jahre und älter'!J16</f>
        <v>2</v>
      </c>
      <c r="K16" s="13">
        <f>Gesamtbevölkerung!K16-'65 Jahre und älter'!K16</f>
        <v>6</v>
      </c>
      <c r="L16" s="13">
        <f>Gesamtbevölkerung!L16-'65 Jahre und älter'!L16</f>
        <v>5</v>
      </c>
      <c r="M16" s="13">
        <f>Gesamtbevölkerung!M16-'65 Jahre und älter'!M16</f>
        <v>8</v>
      </c>
      <c r="N16" s="13">
        <f t="shared" si="2"/>
        <v>58</v>
      </c>
      <c r="O16" s="15">
        <f>Gesamtbevölkerung!O16-'65 Jahre und älter'!O16</f>
        <v>31041</v>
      </c>
      <c r="Q16" s="14">
        <v>2010</v>
      </c>
      <c r="R16" s="26">
        <f t="shared" si="0"/>
        <v>4.0797654714732126</v>
      </c>
      <c r="S16" s="26">
        <f t="shared" si="1"/>
        <v>3.0598241036049094</v>
      </c>
      <c r="T16" s="26">
        <f t="shared" si="1"/>
        <v>4.0797654714732126</v>
      </c>
      <c r="U16" s="26">
        <f t="shared" si="1"/>
        <v>6.1196482072098188</v>
      </c>
      <c r="V16" s="26">
        <f t="shared" si="1"/>
        <v>4.0797654714732126</v>
      </c>
      <c r="W16" s="26">
        <f t="shared" si="1"/>
        <v>3.0598241036049094</v>
      </c>
      <c r="X16" s="26">
        <f t="shared" si="1"/>
        <v>7.1395895750781229</v>
      </c>
      <c r="Y16" s="26">
        <f t="shared" si="1"/>
        <v>6.1196482072098188</v>
      </c>
      <c r="Z16" s="26">
        <f t="shared" si="1"/>
        <v>2.0398827357366063</v>
      </c>
      <c r="AA16" s="26">
        <f t="shared" si="1"/>
        <v>6.1196482072098188</v>
      </c>
      <c r="AB16" s="26">
        <f t="shared" si="1"/>
        <v>5.0997068393415166</v>
      </c>
      <c r="AC16" s="26">
        <f t="shared" si="1"/>
        <v>8.1595309429464251</v>
      </c>
      <c r="AD16" s="4"/>
      <c r="AF16" s="14">
        <v>2010</v>
      </c>
      <c r="AG16" s="28">
        <f>(R16-R$28)/R$28</f>
        <v>5.0802096187437251E-3</v>
      </c>
      <c r="AH16" s="28">
        <f t="shared" ref="AH16:AR26" si="3">(S16-S$28)/S$28</f>
        <v>-0.13539537754612169</v>
      </c>
      <c r="AI16" s="28">
        <f t="shared" si="3"/>
        <v>-0.10546052842444908</v>
      </c>
      <c r="AJ16" s="28">
        <f t="shared" si="3"/>
        <v>1.02151933177698</v>
      </c>
      <c r="AK16" s="28">
        <f t="shared" si="3"/>
        <v>0.34767955451798666</v>
      </c>
      <c r="AL16" s="28">
        <f t="shared" si="3"/>
        <v>-0.13734542456718887</v>
      </c>
      <c r="AM16" s="28">
        <f t="shared" si="3"/>
        <v>1.3526809511383189</v>
      </c>
      <c r="AN16" s="28">
        <f t="shared" si="3"/>
        <v>1.4189009667301342</v>
      </c>
      <c r="AO16" s="28">
        <f t="shared" si="3"/>
        <v>-0.49336306241332456</v>
      </c>
      <c r="AP16" s="28">
        <f t="shared" si="3"/>
        <v>0.50945262582670181</v>
      </c>
      <c r="AQ16" s="28">
        <f t="shared" si="3"/>
        <v>0.43884305269049156</v>
      </c>
      <c r="AR16" s="28">
        <f t="shared" si="3"/>
        <v>1.0191479454315848</v>
      </c>
    </row>
    <row r="17" spans="1:44">
      <c r="A17" s="14">
        <v>2011</v>
      </c>
      <c r="B17" s="13">
        <f>Gesamtbevölkerung!B17-'65 Jahre und älter'!B17</f>
        <v>6</v>
      </c>
      <c r="C17" s="13">
        <f>Gesamtbevölkerung!C17-'65 Jahre und älter'!C17</f>
        <v>3</v>
      </c>
      <c r="D17" s="13">
        <f>Gesamtbevölkerung!D17-'65 Jahre und älter'!D17</f>
        <v>6</v>
      </c>
      <c r="E17" s="13">
        <f>Gesamtbevölkerung!E17-'65 Jahre und älter'!E17</f>
        <v>2</v>
      </c>
      <c r="F17" s="13">
        <f>Gesamtbevölkerung!F17-'65 Jahre und älter'!F17</f>
        <v>4</v>
      </c>
      <c r="G17" s="13">
        <f>Gesamtbevölkerung!G17-'65 Jahre und älter'!G17</f>
        <v>3</v>
      </c>
      <c r="H17" s="13">
        <f>Gesamtbevölkerung!H17-'65 Jahre und älter'!H17</f>
        <v>5</v>
      </c>
      <c r="I17" s="13">
        <f>Gesamtbevölkerung!I17-'65 Jahre und älter'!I17</f>
        <v>2</v>
      </c>
      <c r="J17" s="13">
        <f>Gesamtbevölkerung!J17-'65 Jahre und älter'!J17</f>
        <v>6</v>
      </c>
      <c r="K17" s="13">
        <f>Gesamtbevölkerung!K17-'65 Jahre und älter'!K17</f>
        <v>4</v>
      </c>
      <c r="L17" s="13">
        <f>Gesamtbevölkerung!L17-'65 Jahre und älter'!L17</f>
        <v>4</v>
      </c>
      <c r="M17" s="13">
        <f>Gesamtbevölkerung!M17-'65 Jahre und älter'!M17</f>
        <v>5</v>
      </c>
      <c r="N17" s="13">
        <f t="shared" si="2"/>
        <v>50</v>
      </c>
      <c r="O17" s="15">
        <f>Gesamtbevölkerung!O17-'65 Jahre und älter'!O17</f>
        <v>31127</v>
      </c>
      <c r="Q17" s="14">
        <v>2011</v>
      </c>
      <c r="R17" s="26">
        <f t="shared" si="0"/>
        <v>6.1027403861599252</v>
      </c>
      <c r="S17" s="26">
        <f t="shared" si="1"/>
        <v>3.0513701930799626</v>
      </c>
      <c r="T17" s="26">
        <f t="shared" si="1"/>
        <v>6.1027403861599252</v>
      </c>
      <c r="U17" s="26">
        <f t="shared" si="1"/>
        <v>2.0342467953866419</v>
      </c>
      <c r="V17" s="26">
        <f t="shared" si="1"/>
        <v>4.0684935907732838</v>
      </c>
      <c r="W17" s="26">
        <f t="shared" si="1"/>
        <v>3.0513701930799626</v>
      </c>
      <c r="X17" s="26">
        <f t="shared" si="1"/>
        <v>5.0856169884666045</v>
      </c>
      <c r="Y17" s="26">
        <f t="shared" si="1"/>
        <v>2.0342467953866419</v>
      </c>
      <c r="Z17" s="26">
        <f t="shared" si="1"/>
        <v>6.1027403861599252</v>
      </c>
      <c r="AA17" s="26">
        <f t="shared" si="1"/>
        <v>4.0684935907732838</v>
      </c>
      <c r="AB17" s="26">
        <f t="shared" si="1"/>
        <v>4.0684935907732838</v>
      </c>
      <c r="AC17" s="26">
        <f t="shared" si="1"/>
        <v>5.0856169884666045</v>
      </c>
      <c r="AD17" s="4"/>
      <c r="AF17" s="14">
        <v>2011</v>
      </c>
      <c r="AG17" s="28">
        <f t="shared" ref="AG17:AG26" si="4">(R17-R$28)/R$28</f>
        <v>0.50345494844228922</v>
      </c>
      <c r="AH17" s="28">
        <f t="shared" si="3"/>
        <v>-0.13778417176114505</v>
      </c>
      <c r="AI17" s="28">
        <f t="shared" si="3"/>
        <v>0.33810195668599657</v>
      </c>
      <c r="AJ17" s="28">
        <f t="shared" si="3"/>
        <v>-0.32802195759641423</v>
      </c>
      <c r="AK17" s="28">
        <f t="shared" si="3"/>
        <v>0.34395608480717155</v>
      </c>
      <c r="AL17" s="28">
        <f t="shared" si="3"/>
        <v>-0.13972883104668324</v>
      </c>
      <c r="AM17" s="28">
        <f t="shared" si="3"/>
        <v>0.67584342037194511</v>
      </c>
      <c r="AN17" s="28">
        <f t="shared" si="3"/>
        <v>-0.19592738449716643</v>
      </c>
      <c r="AO17" s="28">
        <f t="shared" si="3"/>
        <v>0.51571148966761915</v>
      </c>
      <c r="AP17" s="28">
        <f t="shared" si="3"/>
        <v>3.5214649294107976E-3</v>
      </c>
      <c r="AQ17" s="28">
        <f t="shared" si="3"/>
        <v>0.14789416772745323</v>
      </c>
      <c r="AR17" s="28">
        <f t="shared" si="3"/>
        <v>0.25848080794289985</v>
      </c>
    </row>
    <row r="18" spans="1:44">
      <c r="A18" s="14">
        <v>2012</v>
      </c>
      <c r="B18" s="13">
        <f>Gesamtbevölkerung!B18-'65 Jahre und älter'!B18</f>
        <v>3</v>
      </c>
      <c r="C18" s="13">
        <f>Gesamtbevölkerung!C18-'65 Jahre und älter'!C18</f>
        <v>7</v>
      </c>
      <c r="D18" s="13">
        <f>Gesamtbevölkerung!D18-'65 Jahre und älter'!D18</f>
        <v>6</v>
      </c>
      <c r="E18" s="13">
        <f>Gesamtbevölkerung!E18-'65 Jahre und älter'!E18</f>
        <v>7</v>
      </c>
      <c r="F18" s="13">
        <f>Gesamtbevölkerung!F18-'65 Jahre und älter'!F18</f>
        <v>1</v>
      </c>
      <c r="G18" s="13">
        <f>Gesamtbevölkerung!G18-'65 Jahre und älter'!G18</f>
        <v>4</v>
      </c>
      <c r="H18" s="13">
        <f>Gesamtbevölkerung!H18-'65 Jahre und älter'!H18</f>
        <v>3</v>
      </c>
      <c r="I18" s="13">
        <f>Gesamtbevölkerung!I18-'65 Jahre und älter'!I18</f>
        <v>1</v>
      </c>
      <c r="J18" s="13">
        <f>Gesamtbevölkerung!J18-'65 Jahre und älter'!J18</f>
        <v>2</v>
      </c>
      <c r="K18" s="13">
        <f>Gesamtbevölkerung!K18-'65 Jahre und älter'!K18</f>
        <v>6</v>
      </c>
      <c r="L18" s="13">
        <f>Gesamtbevölkerung!L18-'65 Jahre und älter'!L18</f>
        <v>6</v>
      </c>
      <c r="M18" s="13">
        <f>Gesamtbevölkerung!M18-'65 Jahre und älter'!M18</f>
        <v>3</v>
      </c>
      <c r="N18" s="13">
        <f t="shared" si="2"/>
        <v>49</v>
      </c>
      <c r="O18" s="15">
        <f>Gesamtbevölkerung!O18-'65 Jahre und älter'!O18</f>
        <v>31239</v>
      </c>
      <c r="Q18" s="14">
        <v>2012</v>
      </c>
      <c r="R18" s="26">
        <f t="shared" si="0"/>
        <v>3.0404302314414675</v>
      </c>
      <c r="S18" s="26">
        <f t="shared" si="1"/>
        <v>7.0943372066967569</v>
      </c>
      <c r="T18" s="26">
        <f t="shared" si="1"/>
        <v>6.080860462882935</v>
      </c>
      <c r="U18" s="26">
        <f t="shared" si="1"/>
        <v>7.0943372066967569</v>
      </c>
      <c r="V18" s="26">
        <f t="shared" si="1"/>
        <v>1.0134767438138226</v>
      </c>
      <c r="W18" s="26">
        <f t="shared" si="1"/>
        <v>4.0539069752552903</v>
      </c>
      <c r="X18" s="26">
        <f t="shared" si="1"/>
        <v>3.0404302314414675</v>
      </c>
      <c r="Y18" s="26">
        <f t="shared" si="1"/>
        <v>1.0134767438138226</v>
      </c>
      <c r="Z18" s="26">
        <f t="shared" si="1"/>
        <v>2.0269534876276452</v>
      </c>
      <c r="AA18" s="26">
        <f t="shared" si="1"/>
        <v>6.080860462882935</v>
      </c>
      <c r="AB18" s="26">
        <f t="shared" si="1"/>
        <v>6.080860462882935</v>
      </c>
      <c r="AC18" s="26">
        <f t="shared" si="1"/>
        <v>3.0404302314414675</v>
      </c>
      <c r="AD18" s="4"/>
      <c r="AF18" s="14">
        <v>2012</v>
      </c>
      <c r="AG18" s="28">
        <f t="shared" si="4"/>
        <v>-0.25096766573572871</v>
      </c>
      <c r="AH18" s="28">
        <f t="shared" si="3"/>
        <v>1.0046239700282324</v>
      </c>
      <c r="AI18" s="28">
        <f t="shared" si="3"/>
        <v>0.33330451057220201</v>
      </c>
      <c r="AJ18" s="28">
        <f t="shared" si="3"/>
        <v>1.3434908876928662</v>
      </c>
      <c r="AK18" s="28">
        <f t="shared" si="3"/>
        <v>-0.66521558747244758</v>
      </c>
      <c r="AL18" s="28">
        <f t="shared" si="3"/>
        <v>0.14291582854807111</v>
      </c>
      <c r="AM18" s="28">
        <f t="shared" si="3"/>
        <v>1.9010495710657424E-3</v>
      </c>
      <c r="AN18" s="28">
        <f t="shared" si="3"/>
        <v>-0.59940509775030082</v>
      </c>
      <c r="AO18" s="28">
        <f t="shared" si="3"/>
        <v>-0.49657424438592795</v>
      </c>
      <c r="AP18" s="28">
        <f t="shared" si="3"/>
        <v>0.49988536631411556</v>
      </c>
      <c r="AQ18" s="28">
        <f t="shared" si="3"/>
        <v>0.71566799956076232</v>
      </c>
      <c r="AR18" s="28">
        <f t="shared" si="3"/>
        <v>-0.2476187052945617</v>
      </c>
    </row>
    <row r="19" spans="1:44">
      <c r="A19" s="14">
        <v>2013</v>
      </c>
      <c r="B19" s="13">
        <f>Gesamtbevölkerung!B19-'65 Jahre und älter'!B19</f>
        <v>2</v>
      </c>
      <c r="C19" s="13">
        <f>Gesamtbevölkerung!C19-'65 Jahre und älter'!C19</f>
        <v>10</v>
      </c>
      <c r="D19" s="13">
        <f>Gesamtbevölkerung!D19-'65 Jahre und älter'!D19</f>
        <v>3</v>
      </c>
      <c r="E19" s="13">
        <f>Gesamtbevölkerung!E19-'65 Jahre und älter'!E19</f>
        <v>3</v>
      </c>
      <c r="F19" s="13">
        <f>Gesamtbevölkerung!F19-'65 Jahre und älter'!F19</f>
        <v>5</v>
      </c>
      <c r="G19" s="13">
        <f>Gesamtbevölkerung!G19-'65 Jahre und älter'!G19</f>
        <v>2</v>
      </c>
      <c r="H19" s="13">
        <f>Gesamtbevölkerung!H19-'65 Jahre und älter'!H19</f>
        <v>6</v>
      </c>
      <c r="I19" s="13">
        <f>Gesamtbevölkerung!I19-'65 Jahre und älter'!I19</f>
        <v>3</v>
      </c>
      <c r="J19" s="13">
        <f>Gesamtbevölkerung!J19-'65 Jahre und älter'!J19</f>
        <v>3</v>
      </c>
      <c r="K19" s="13">
        <f>Gesamtbevölkerung!K19-'65 Jahre und älter'!K19</f>
        <v>4</v>
      </c>
      <c r="L19" s="13">
        <f>Gesamtbevölkerung!L19-'65 Jahre und älter'!L19</f>
        <v>5</v>
      </c>
      <c r="M19" s="13">
        <f>Gesamtbevölkerung!M19-'65 Jahre und älter'!M19</f>
        <v>3</v>
      </c>
      <c r="N19" s="13">
        <f t="shared" si="2"/>
        <v>49</v>
      </c>
      <c r="O19" s="15">
        <f>Gesamtbevölkerung!O19-'65 Jahre und älter'!O19</f>
        <v>31347</v>
      </c>
      <c r="Q19" s="14">
        <v>2013</v>
      </c>
      <c r="R19" s="26">
        <f t="shared" si="0"/>
        <v>2.0199700130794014</v>
      </c>
      <c r="S19" s="26">
        <f t="shared" si="1"/>
        <v>10.099850065397007</v>
      </c>
      <c r="T19" s="26">
        <f t="shared" si="1"/>
        <v>3.0299550196191025</v>
      </c>
      <c r="U19" s="26">
        <f t="shared" si="1"/>
        <v>3.0299550196191025</v>
      </c>
      <c r="V19" s="26">
        <f t="shared" si="1"/>
        <v>5.0499250326985035</v>
      </c>
      <c r="W19" s="26">
        <f t="shared" si="1"/>
        <v>2.0199700130794014</v>
      </c>
      <c r="X19" s="26">
        <f t="shared" si="1"/>
        <v>6.059910039238205</v>
      </c>
      <c r="Y19" s="26">
        <f t="shared" si="1"/>
        <v>3.0299550196191025</v>
      </c>
      <c r="Z19" s="26">
        <f t="shared" si="1"/>
        <v>3.0299550196191025</v>
      </c>
      <c r="AA19" s="26">
        <f t="shared" si="1"/>
        <v>4.0399400261588028</v>
      </c>
      <c r="AB19" s="26">
        <f t="shared" si="1"/>
        <v>5.0499250326985035</v>
      </c>
      <c r="AC19" s="26">
        <f t="shared" si="1"/>
        <v>3.0299550196191025</v>
      </c>
      <c r="AD19" s="4"/>
      <c r="AF19" s="14">
        <v>2013</v>
      </c>
      <c r="AG19" s="28">
        <f t="shared" si="4"/>
        <v>-0.50236554077303375</v>
      </c>
      <c r="AH19" s="28">
        <f t="shared" si="3"/>
        <v>1.8538820392797648</v>
      </c>
      <c r="AI19" s="28">
        <f t="shared" si="3"/>
        <v>-0.33564456557621114</v>
      </c>
      <c r="AJ19" s="28">
        <f t="shared" si="3"/>
        <v>8.9293357720427824E-4</v>
      </c>
      <c r="AK19" s="28">
        <f t="shared" si="3"/>
        <v>0.66815488929534017</v>
      </c>
      <c r="AL19" s="28">
        <f t="shared" si="3"/>
        <v>-0.43051093297583204</v>
      </c>
      <c r="AM19" s="28">
        <f t="shared" si="3"/>
        <v>0.99689838820624133</v>
      </c>
      <c r="AN19" s="28">
        <f t="shared" si="3"/>
        <v>0.19764419096357075</v>
      </c>
      <c r="AO19" s="28">
        <f t="shared" si="3"/>
        <v>-0.24746305007043759</v>
      </c>
      <c r="AP19" s="28">
        <f t="shared" si="3"/>
        <v>-3.5214649294105786E-3</v>
      </c>
      <c r="AQ19" s="28">
        <f t="shared" si="3"/>
        <v>0.42479749891745755</v>
      </c>
      <c r="AR19" s="28">
        <f t="shared" si="3"/>
        <v>-0.25021088891111787</v>
      </c>
    </row>
    <row r="20" spans="1:44">
      <c r="A20" s="14">
        <v>2014</v>
      </c>
      <c r="B20" s="13">
        <f>Gesamtbevölkerung!B20-'65 Jahre und älter'!B20</f>
        <v>4</v>
      </c>
      <c r="C20" s="13">
        <f>Gesamtbevölkerung!C20-'65 Jahre und älter'!C20</f>
        <v>3</v>
      </c>
      <c r="D20" s="13">
        <f>Gesamtbevölkerung!D20-'65 Jahre und älter'!D20</f>
        <v>7</v>
      </c>
      <c r="E20" s="13">
        <f>Gesamtbevölkerung!E20-'65 Jahre und älter'!E20</f>
        <v>3</v>
      </c>
      <c r="F20" s="13">
        <f>Gesamtbevölkerung!F20-'65 Jahre und älter'!F20</f>
        <v>3</v>
      </c>
      <c r="G20" s="13">
        <f>Gesamtbevölkerung!G20-'65 Jahre und älter'!G20</f>
        <v>4</v>
      </c>
      <c r="H20" s="13">
        <f>Gesamtbevölkerung!H20-'65 Jahre und älter'!H20</f>
        <v>3</v>
      </c>
      <c r="I20" s="13">
        <f>Gesamtbevölkerung!I20-'65 Jahre und älter'!I20</f>
        <v>4</v>
      </c>
      <c r="J20" s="13">
        <f>Gesamtbevölkerung!J20-'65 Jahre und älter'!J20</f>
        <v>1</v>
      </c>
      <c r="K20" s="13">
        <f>Gesamtbevölkerung!K20-'65 Jahre und älter'!K20</f>
        <v>3</v>
      </c>
      <c r="L20" s="13">
        <f>Gesamtbevölkerung!L20-'65 Jahre und älter'!L20</f>
        <v>5</v>
      </c>
      <c r="M20" s="13">
        <f>Gesamtbevölkerung!M20-'65 Jahre und älter'!M20</f>
        <v>6</v>
      </c>
      <c r="N20" s="13">
        <f t="shared" si="2"/>
        <v>46</v>
      </c>
      <c r="O20" s="15">
        <f>Gesamtbevölkerung!O20-'65 Jahre und älter'!O20</f>
        <v>31358</v>
      </c>
      <c r="Q20" s="14">
        <v>2014</v>
      </c>
      <c r="R20" s="26">
        <f t="shared" si="0"/>
        <v>4.038522864978634</v>
      </c>
      <c r="S20" s="26">
        <f t="shared" si="1"/>
        <v>3.0288921487339753</v>
      </c>
      <c r="T20" s="26">
        <f t="shared" si="1"/>
        <v>7.0674150137126093</v>
      </c>
      <c r="U20" s="26">
        <f t="shared" si="1"/>
        <v>3.0288921487339753</v>
      </c>
      <c r="V20" s="26">
        <f t="shared" si="1"/>
        <v>3.0288921487339753</v>
      </c>
      <c r="W20" s="26">
        <f t="shared" si="1"/>
        <v>4.038522864978634</v>
      </c>
      <c r="X20" s="26">
        <f t="shared" si="1"/>
        <v>3.0288921487339753</v>
      </c>
      <c r="Y20" s="26">
        <f t="shared" si="1"/>
        <v>4.038522864978634</v>
      </c>
      <c r="Z20" s="26">
        <f t="shared" si="1"/>
        <v>1.0096307162446585</v>
      </c>
      <c r="AA20" s="26">
        <f t="shared" si="1"/>
        <v>3.0288921487339753</v>
      </c>
      <c r="AB20" s="26">
        <f t="shared" si="1"/>
        <v>5.0481535812232918</v>
      </c>
      <c r="AC20" s="26">
        <f t="shared" si="1"/>
        <v>6.0577842974679506</v>
      </c>
      <c r="AD20" s="4"/>
      <c r="AF20" s="14">
        <v>2014</v>
      </c>
      <c r="AG20" s="28">
        <f t="shared" si="4"/>
        <v>-5.0802096187439437E-3</v>
      </c>
      <c r="AH20" s="28">
        <f t="shared" si="3"/>
        <v>-0.14413572021204038</v>
      </c>
      <c r="AI20" s="28">
        <f t="shared" si="3"/>
        <v>0.54961890235535393</v>
      </c>
      <c r="AJ20" s="28">
        <f t="shared" si="3"/>
        <v>5.4183266932263617E-4</v>
      </c>
      <c r="AK20" s="28">
        <f t="shared" si="3"/>
        <v>5.4183266932263617E-4</v>
      </c>
      <c r="AL20" s="28">
        <f t="shared" si="3"/>
        <v>0.13857859455364471</v>
      </c>
      <c r="AM20" s="28">
        <f t="shared" si="3"/>
        <v>-1.9010495710657424E-3</v>
      </c>
      <c r="AN20" s="28">
        <f t="shared" si="3"/>
        <v>0.59629876285201233</v>
      </c>
      <c r="AO20" s="28">
        <f t="shared" si="3"/>
        <v>-0.74924234358651698</v>
      </c>
      <c r="AP20" s="28">
        <f t="shared" si="3"/>
        <v>-0.25290326299051835</v>
      </c>
      <c r="AQ20" s="28">
        <f t="shared" si="3"/>
        <v>0.42429769751149754</v>
      </c>
      <c r="AR20" s="28">
        <f t="shared" si="3"/>
        <v>0.49905218861554851</v>
      </c>
    </row>
    <row r="21" spans="1:44">
      <c r="A21" s="14">
        <v>2015</v>
      </c>
      <c r="B21" s="13">
        <f>Gesamtbevölkerung!B21-'65 Jahre und älter'!B21</f>
        <v>5</v>
      </c>
      <c r="C21" s="13">
        <f>Gesamtbevölkerung!C21-'65 Jahre und älter'!C21</f>
        <v>2</v>
      </c>
      <c r="D21" s="13">
        <f>Gesamtbevölkerung!D21-'65 Jahre und älter'!D21</f>
        <v>6</v>
      </c>
      <c r="E21" s="13">
        <f>Gesamtbevölkerung!E21-'65 Jahre und älter'!E21</f>
        <v>3</v>
      </c>
      <c r="F21" s="13">
        <f>Gesamtbevölkerung!F21-'65 Jahre und älter'!F21</f>
        <v>3</v>
      </c>
      <c r="G21" s="13">
        <f>Gesamtbevölkerung!G21-'65 Jahre und älter'!G21</f>
        <v>4</v>
      </c>
      <c r="H21" s="13">
        <f>Gesamtbevölkerung!H21-'65 Jahre und älter'!H21</f>
        <v>4</v>
      </c>
      <c r="I21" s="13">
        <f>Gesamtbevölkerung!I21-'65 Jahre und älter'!I21</f>
        <v>3</v>
      </c>
      <c r="J21" s="13">
        <f>Gesamtbevölkerung!J21-'65 Jahre und älter'!J21</f>
        <v>8</v>
      </c>
      <c r="K21" s="13">
        <f>Gesamtbevölkerung!K21-'65 Jahre und älter'!K21</f>
        <v>6</v>
      </c>
      <c r="L21" s="13">
        <f>Gesamtbevölkerung!L21-'65 Jahre und älter'!L21</f>
        <v>1</v>
      </c>
      <c r="M21" s="13">
        <f>Gesamtbevölkerung!M21-'65 Jahre und älter'!M21</f>
        <v>0</v>
      </c>
      <c r="N21" s="13">
        <f t="shared" si="2"/>
        <v>45</v>
      </c>
      <c r="O21" s="15">
        <f>Gesamtbevölkerung!O21-'65 Jahre und älter'!O21</f>
        <v>31392</v>
      </c>
      <c r="Q21" s="14">
        <v>2015</v>
      </c>
      <c r="R21" s="26">
        <f t="shared" si="0"/>
        <v>5.0426860346585123</v>
      </c>
      <c r="S21" s="26">
        <f t="shared" si="1"/>
        <v>2.0170744138634049</v>
      </c>
      <c r="T21" s="26">
        <f t="shared" si="1"/>
        <v>6.0512232415902139</v>
      </c>
      <c r="U21" s="26">
        <f t="shared" si="1"/>
        <v>3.0256116207951069</v>
      </c>
      <c r="V21" s="26">
        <f t="shared" si="1"/>
        <v>3.0256116207951069</v>
      </c>
      <c r="W21" s="26">
        <f t="shared" si="1"/>
        <v>4.0341488277268098</v>
      </c>
      <c r="X21" s="26">
        <f t="shared" si="1"/>
        <v>4.0341488277268098</v>
      </c>
      <c r="Y21" s="26">
        <f t="shared" si="1"/>
        <v>3.0256116207951069</v>
      </c>
      <c r="Z21" s="26">
        <f t="shared" si="1"/>
        <v>8.0682976554536197</v>
      </c>
      <c r="AA21" s="26">
        <f t="shared" si="1"/>
        <v>6.0512232415902139</v>
      </c>
      <c r="AB21" s="26">
        <f t="shared" si="1"/>
        <v>1.0085372069317025</v>
      </c>
      <c r="AC21" s="26">
        <f t="shared" si="1"/>
        <v>0</v>
      </c>
      <c r="AD21" s="4"/>
      <c r="AF21" s="14">
        <v>2015</v>
      </c>
      <c r="AG21" s="28">
        <f t="shared" si="4"/>
        <v>0.24230276769461287</v>
      </c>
      <c r="AH21" s="28">
        <f t="shared" si="3"/>
        <v>-0.43004179226998723</v>
      </c>
      <c r="AI21" s="28">
        <f t="shared" si="3"/>
        <v>0.32680618010209656</v>
      </c>
      <c r="AJ21" s="28">
        <f t="shared" si="3"/>
        <v>-5.4183266932278287E-4</v>
      </c>
      <c r="AK21" s="28">
        <f t="shared" si="3"/>
        <v>-5.4183266932278287E-4</v>
      </c>
      <c r="AL21" s="28">
        <f t="shared" si="3"/>
        <v>0.13734542456718887</v>
      </c>
      <c r="AM21" s="28">
        <f t="shared" si="3"/>
        <v>0.32935724123133386</v>
      </c>
      <c r="AN21" s="28">
        <f t="shared" si="3"/>
        <v>0.19592738449716643</v>
      </c>
      <c r="AO21" s="28">
        <f t="shared" si="3"/>
        <v>1.0038885295142705</v>
      </c>
      <c r="AP21" s="28">
        <f t="shared" si="3"/>
        <v>0.49257514520535972</v>
      </c>
      <c r="AQ21" s="28">
        <f t="shared" si="3"/>
        <v>-0.7154489857379871</v>
      </c>
      <c r="AR21" s="28">
        <f t="shared" si="3"/>
        <v>-1</v>
      </c>
    </row>
    <row r="22" spans="1:44">
      <c r="A22" s="14">
        <v>2016</v>
      </c>
      <c r="B22" s="13">
        <f>Gesamtbevölkerung!B22-'65 Jahre und älter'!B22</f>
        <v>11</v>
      </c>
      <c r="C22" s="13">
        <f>Gesamtbevölkerung!C22-'65 Jahre und älter'!C22</f>
        <v>4</v>
      </c>
      <c r="D22" s="13">
        <f>Gesamtbevölkerung!D22-'65 Jahre und älter'!D22</f>
        <v>2</v>
      </c>
      <c r="E22" s="13">
        <f>Gesamtbevölkerung!E22-'65 Jahre und älter'!E22</f>
        <v>3</v>
      </c>
      <c r="F22" s="13">
        <f>Gesamtbevölkerung!F22-'65 Jahre und älter'!F22</f>
        <v>3</v>
      </c>
      <c r="G22" s="13">
        <f>Gesamtbevölkerung!G22-'65 Jahre und älter'!G22</f>
        <v>0</v>
      </c>
      <c r="H22" s="13">
        <f>Gesamtbevölkerung!H22-'65 Jahre und älter'!H22</f>
        <v>1</v>
      </c>
      <c r="I22" s="13">
        <f>Gesamtbevölkerung!I22-'65 Jahre und älter'!I22</f>
        <v>8</v>
      </c>
      <c r="J22" s="13">
        <f>Gesamtbevölkerung!J22-'65 Jahre und älter'!J22</f>
        <v>5</v>
      </c>
      <c r="K22" s="13">
        <f>Gesamtbevölkerung!K22-'65 Jahre und älter'!K22</f>
        <v>4</v>
      </c>
      <c r="L22" s="13">
        <f>Gesamtbevölkerung!L22-'65 Jahre und älter'!L22</f>
        <v>2</v>
      </c>
      <c r="M22" s="13">
        <f>Gesamtbevölkerung!M22-'65 Jahre und älter'!M22</f>
        <v>7</v>
      </c>
      <c r="N22" s="13">
        <f t="shared" si="2"/>
        <v>50</v>
      </c>
      <c r="O22" s="15">
        <f>Gesamtbevölkerung!O22-'65 Jahre und älter'!O22</f>
        <v>31423</v>
      </c>
      <c r="Q22" s="14">
        <v>2016</v>
      </c>
      <c r="R22" s="26">
        <f t="shared" si="0"/>
        <v>11.082964707379944</v>
      </c>
      <c r="S22" s="26">
        <f t="shared" ref="S22:AC26" si="5">C22/$O22*$O$26</f>
        <v>4.0301689845017981</v>
      </c>
      <c r="T22" s="26">
        <f t="shared" si="5"/>
        <v>2.015084492250899</v>
      </c>
      <c r="U22" s="26">
        <f t="shared" si="5"/>
        <v>3.0226267383763483</v>
      </c>
      <c r="V22" s="26">
        <f t="shared" si="5"/>
        <v>3.0226267383763483</v>
      </c>
      <c r="W22" s="26">
        <f t="shared" si="5"/>
        <v>0</v>
      </c>
      <c r="X22" s="26">
        <f t="shared" si="5"/>
        <v>1.0075422461254495</v>
      </c>
      <c r="Y22" s="26">
        <f t="shared" si="5"/>
        <v>8.0603379690035961</v>
      </c>
      <c r="Z22" s="26">
        <f t="shared" si="5"/>
        <v>5.0377112306272469</v>
      </c>
      <c r="AA22" s="26">
        <f t="shared" si="5"/>
        <v>4.0301689845017981</v>
      </c>
      <c r="AB22" s="26">
        <f t="shared" si="5"/>
        <v>2.015084492250899</v>
      </c>
      <c r="AC22" s="26">
        <f t="shared" si="5"/>
        <v>7.0527957228781473</v>
      </c>
      <c r="AD22" s="4"/>
      <c r="AF22" s="14">
        <v>2016</v>
      </c>
      <c r="AG22" s="28">
        <f t="shared" si="4"/>
        <v>1.7303698139462309</v>
      </c>
      <c r="AH22" s="28">
        <f t="shared" si="3"/>
        <v>0.13879184400347258</v>
      </c>
      <c r="AI22" s="28">
        <f t="shared" si="3"/>
        <v>-0.55816758843559366</v>
      </c>
      <c r="AJ22" s="28">
        <f t="shared" si="3"/>
        <v>-1.5278366532597747E-3</v>
      </c>
      <c r="AK22" s="28">
        <f t="shared" si="3"/>
        <v>-1.5278366532597747E-3</v>
      </c>
      <c r="AL22" s="28">
        <f t="shared" si="3"/>
        <v>-1</v>
      </c>
      <c r="AM22" s="28">
        <f t="shared" si="3"/>
        <v>-0.66798855522440537</v>
      </c>
      <c r="AN22" s="28">
        <f t="shared" si="3"/>
        <v>2.1859934828319001</v>
      </c>
      <c r="AO22" s="28">
        <f t="shared" si="3"/>
        <v>0.25119476017789455</v>
      </c>
      <c r="AP22" s="28">
        <f t="shared" si="3"/>
        <v>-5.9315584489778479E-3</v>
      </c>
      <c r="AQ22" s="28">
        <f t="shared" si="3"/>
        <v>-0.43145941255048154</v>
      </c>
      <c r="AR22" s="28">
        <f t="shared" si="3"/>
        <v>0.74527654750896177</v>
      </c>
    </row>
    <row r="23" spans="1:44">
      <c r="A23" s="14">
        <v>2017</v>
      </c>
      <c r="B23" s="13">
        <f>Gesamtbevölkerung!B23-'65 Jahre und älter'!B23</f>
        <v>5</v>
      </c>
      <c r="C23" s="13">
        <f>Gesamtbevölkerung!C23-'65 Jahre und älter'!C23</f>
        <v>3</v>
      </c>
      <c r="D23" s="13">
        <f>Gesamtbevölkerung!D23-'65 Jahre und älter'!D23</f>
        <v>5</v>
      </c>
      <c r="E23" s="13">
        <f>Gesamtbevölkerung!E23-'65 Jahre und älter'!E23</f>
        <v>3</v>
      </c>
      <c r="F23" s="13">
        <f>Gesamtbevölkerung!F23-'65 Jahre und älter'!F23</f>
        <v>5</v>
      </c>
      <c r="G23" s="13">
        <f>Gesamtbevölkerung!G23-'65 Jahre und älter'!G23</f>
        <v>6</v>
      </c>
      <c r="H23" s="13">
        <f>Gesamtbevölkerung!H23-'65 Jahre und älter'!H23</f>
        <v>3</v>
      </c>
      <c r="I23" s="13">
        <f>Gesamtbevölkerung!I23-'65 Jahre und älter'!I23</f>
        <v>1</v>
      </c>
      <c r="J23" s="13">
        <f>Gesamtbevölkerung!J23-'65 Jahre und älter'!J23</f>
        <v>3</v>
      </c>
      <c r="K23" s="13">
        <f>Gesamtbevölkerung!K23-'65 Jahre und älter'!K23</f>
        <v>6</v>
      </c>
      <c r="L23" s="13">
        <f>Gesamtbevölkerung!L23-'65 Jahre und älter'!L23</f>
        <v>2</v>
      </c>
      <c r="M23" s="13">
        <f>Gesamtbevölkerung!M23-'65 Jahre und älter'!M23</f>
        <v>5</v>
      </c>
      <c r="N23" s="13">
        <f t="shared" si="2"/>
        <v>47</v>
      </c>
      <c r="O23" s="15">
        <f>Gesamtbevölkerung!O23-'65 Jahre und älter'!O23</f>
        <v>31398</v>
      </c>
      <c r="Q23" s="14">
        <v>2017</v>
      </c>
      <c r="R23" s="26">
        <f t="shared" si="0"/>
        <v>5.0417224027008096</v>
      </c>
      <c r="S23" s="26">
        <f t="shared" si="5"/>
        <v>3.0250334416204852</v>
      </c>
      <c r="T23" s="26">
        <f t="shared" si="5"/>
        <v>5.0417224027008096</v>
      </c>
      <c r="U23" s="26">
        <f t="shared" si="5"/>
        <v>3.0250334416204852</v>
      </c>
      <c r="V23" s="26">
        <f t="shared" si="5"/>
        <v>5.0417224027008096</v>
      </c>
      <c r="W23" s="26">
        <f t="shared" si="5"/>
        <v>6.0500668832409703</v>
      </c>
      <c r="X23" s="26">
        <f t="shared" si="5"/>
        <v>3.0250334416204852</v>
      </c>
      <c r="Y23" s="26">
        <f t="shared" si="5"/>
        <v>1.0083444805401618</v>
      </c>
      <c r="Z23" s="26">
        <f t="shared" si="5"/>
        <v>3.0250334416204852</v>
      </c>
      <c r="AA23" s="26">
        <f t="shared" si="5"/>
        <v>6.0500668832409703</v>
      </c>
      <c r="AB23" s="26">
        <f t="shared" si="5"/>
        <v>2.0166889610803236</v>
      </c>
      <c r="AC23" s="26">
        <f t="shared" si="5"/>
        <v>5.0417224027008096</v>
      </c>
      <c r="AD23" s="4"/>
      <c r="AF23" s="14">
        <v>2017</v>
      </c>
      <c r="AG23" s="28">
        <f t="shared" si="4"/>
        <v>0.24206536987926899</v>
      </c>
      <c r="AH23" s="28">
        <f t="shared" si="3"/>
        <v>-0.14522606262848473</v>
      </c>
      <c r="AI23" s="28">
        <f t="shared" si="3"/>
        <v>0.10546052842444908</v>
      </c>
      <c r="AJ23" s="28">
        <f t="shared" si="3"/>
        <v>-7.3282410202503521E-4</v>
      </c>
      <c r="AK23" s="28">
        <f t="shared" si="3"/>
        <v>0.66544529316329193</v>
      </c>
      <c r="AL23" s="28">
        <f t="shared" si="3"/>
        <v>0.705692125358933</v>
      </c>
      <c r="AM23" s="28">
        <f t="shared" si="3"/>
        <v>-3.172594192288707E-3</v>
      </c>
      <c r="AN23" s="28">
        <f t="shared" si="3"/>
        <v>-0.60143371707184057</v>
      </c>
      <c r="AO23" s="28">
        <f t="shared" si="3"/>
        <v>-0.248685401317218</v>
      </c>
      <c r="AP23" s="28">
        <f t="shared" si="3"/>
        <v>0.49228992159649182</v>
      </c>
      <c r="AQ23" s="28">
        <f t="shared" si="3"/>
        <v>-0.43100672401343343</v>
      </c>
      <c r="AR23" s="28">
        <f t="shared" si="3"/>
        <v>0.2476187052945617</v>
      </c>
    </row>
    <row r="24" spans="1:44">
      <c r="A24" s="14">
        <v>2018</v>
      </c>
      <c r="B24" s="13">
        <f>Gesamtbevölkerung!B24-'65 Jahre und älter'!B24</f>
        <v>2</v>
      </c>
      <c r="C24" s="13">
        <f>Gesamtbevölkerung!C24-'65 Jahre und älter'!C24</f>
        <v>5</v>
      </c>
      <c r="D24" s="13">
        <f>Gesamtbevölkerung!D24-'65 Jahre und älter'!D24</f>
        <v>3</v>
      </c>
      <c r="E24" s="13">
        <f>Gesamtbevölkerung!E24-'65 Jahre und älter'!E24</f>
        <v>2</v>
      </c>
      <c r="F24" s="13">
        <f>Gesamtbevölkerung!F24-'65 Jahre und älter'!F24</f>
        <v>3</v>
      </c>
      <c r="G24" s="13">
        <f>Gesamtbevölkerung!G24-'65 Jahre und älter'!G24</f>
        <v>5</v>
      </c>
      <c r="H24" s="13">
        <f>Gesamtbevölkerung!H24-'65 Jahre und älter'!H24</f>
        <v>2</v>
      </c>
      <c r="I24" s="13">
        <f>Gesamtbevölkerung!I24-'65 Jahre und älter'!I24</f>
        <v>2</v>
      </c>
      <c r="J24" s="13">
        <f>Gesamtbevölkerung!J24-'65 Jahre und älter'!J24</f>
        <v>6</v>
      </c>
      <c r="K24" s="13">
        <f>Gesamtbevölkerung!K24-'65 Jahre und älter'!K24</f>
        <v>1</v>
      </c>
      <c r="L24" s="13">
        <f>Gesamtbevölkerung!L24-'65 Jahre und älter'!L24</f>
        <v>3</v>
      </c>
      <c r="M24" s="13">
        <f>Gesamtbevölkerung!M24-'65 Jahre und älter'!M24</f>
        <v>3</v>
      </c>
      <c r="N24" s="13">
        <f t="shared" si="2"/>
        <v>37</v>
      </c>
      <c r="O24" s="15">
        <f>Gesamtbevölkerung!O24-'65 Jahre und älter'!O24</f>
        <v>31449</v>
      </c>
      <c r="Q24" s="14">
        <v>2018</v>
      </c>
      <c r="R24" s="26">
        <f t="shared" si="0"/>
        <v>2.0134185506693374</v>
      </c>
      <c r="S24" s="26">
        <f t="shared" si="5"/>
        <v>5.0335463766733444</v>
      </c>
      <c r="T24" s="26">
        <f t="shared" si="5"/>
        <v>3.0201278260040065</v>
      </c>
      <c r="U24" s="26">
        <f t="shared" si="5"/>
        <v>2.0134185506693374</v>
      </c>
      <c r="V24" s="26">
        <f t="shared" si="5"/>
        <v>3.0201278260040065</v>
      </c>
      <c r="W24" s="26">
        <f t="shared" si="5"/>
        <v>5.0335463766733444</v>
      </c>
      <c r="X24" s="26">
        <f t="shared" si="5"/>
        <v>2.0134185506693374</v>
      </c>
      <c r="Y24" s="26">
        <f t="shared" si="5"/>
        <v>2.0134185506693374</v>
      </c>
      <c r="Z24" s="26">
        <f t="shared" si="5"/>
        <v>6.0402556520080131</v>
      </c>
      <c r="AA24" s="26">
        <f t="shared" si="5"/>
        <v>1.0067092753346687</v>
      </c>
      <c r="AB24" s="26">
        <f t="shared" si="5"/>
        <v>3.0201278260040065</v>
      </c>
      <c r="AC24" s="26">
        <f t="shared" si="5"/>
        <v>3.0201278260040065</v>
      </c>
      <c r="AD24" s="4"/>
      <c r="AF24" s="14">
        <v>2018</v>
      </c>
      <c r="AG24" s="28">
        <f t="shared" si="4"/>
        <v>-0.50397954169011061</v>
      </c>
      <c r="AH24" s="28">
        <f t="shared" si="3"/>
        <v>0.42231295566318167</v>
      </c>
      <c r="AI24" s="28">
        <f t="shared" si="3"/>
        <v>-0.33779930036304784</v>
      </c>
      <c r="AJ24" s="28">
        <f t="shared" si="3"/>
        <v>-0.33490220592399089</v>
      </c>
      <c r="AK24" s="28">
        <f t="shared" si="3"/>
        <v>-2.3533088859861748E-3</v>
      </c>
      <c r="AL24" s="28">
        <f t="shared" si="3"/>
        <v>0.41910504181425445</v>
      </c>
      <c r="AM24" s="28">
        <f t="shared" si="3"/>
        <v>-0.33652608164434444</v>
      </c>
      <c r="AN24" s="28">
        <f t="shared" si="3"/>
        <v>-0.20416012265074576</v>
      </c>
      <c r="AO24" s="28">
        <f t="shared" si="3"/>
        <v>0.50019242388896257</v>
      </c>
      <c r="AP24" s="28">
        <f t="shared" si="3"/>
        <v>-0.75168834749230684</v>
      </c>
      <c r="AQ24" s="28">
        <f t="shared" si="3"/>
        <v>-0.14789416772745312</v>
      </c>
      <c r="AR24" s="28">
        <f t="shared" si="3"/>
        <v>-0.25264271470306887</v>
      </c>
    </row>
    <row r="25" spans="1:44">
      <c r="A25" s="14">
        <v>2019</v>
      </c>
      <c r="B25" s="13">
        <f>Gesamtbevölkerung!B25-'65 Jahre und älter'!B25</f>
        <v>4</v>
      </c>
      <c r="C25" s="13">
        <f>Gesamtbevölkerung!C25-'65 Jahre und älter'!C25</f>
        <v>4</v>
      </c>
      <c r="D25" s="13">
        <f>Gesamtbevölkerung!D25-'65 Jahre und älter'!D25</f>
        <v>4</v>
      </c>
      <c r="E25" s="13">
        <f>Gesamtbevölkerung!E25-'65 Jahre und älter'!E25</f>
        <v>5</v>
      </c>
      <c r="F25" s="13">
        <f>Gesamtbevölkerung!F25-'65 Jahre und älter'!F25</f>
        <v>3</v>
      </c>
      <c r="G25" s="13">
        <f>Gesamtbevölkerung!G25-'65 Jahre und älter'!G25</f>
        <v>3</v>
      </c>
      <c r="H25" s="13">
        <f>Gesamtbevölkerung!H25-'65 Jahre und älter'!H25</f>
        <v>1</v>
      </c>
      <c r="I25" s="13">
        <f>Gesamtbevölkerung!I25-'65 Jahre und älter'!I25</f>
        <v>2</v>
      </c>
      <c r="J25" s="13">
        <f>Gesamtbevölkerung!J25-'65 Jahre und älter'!J25</f>
        <v>5</v>
      </c>
      <c r="K25" s="13">
        <f>Gesamtbevölkerung!K25-'65 Jahre und älter'!K25</f>
        <v>4</v>
      </c>
      <c r="L25" s="13">
        <f>Gesamtbevölkerung!L25-'65 Jahre und älter'!L25</f>
        <v>1</v>
      </c>
      <c r="M25" s="13">
        <f>Gesamtbevölkerung!M25-'65 Jahre und älter'!M25</f>
        <v>2</v>
      </c>
      <c r="N25" s="13">
        <f t="shared" si="2"/>
        <v>38</v>
      </c>
      <c r="O25" s="15">
        <f>Gesamtbevölkerung!O25-'65 Jahre und älter'!O25</f>
        <v>31517</v>
      </c>
      <c r="Q25" s="14">
        <v>2019</v>
      </c>
      <c r="R25" s="26">
        <f t="shared" si="0"/>
        <v>4.0181489354951294</v>
      </c>
      <c r="S25" s="26">
        <f t="shared" si="5"/>
        <v>4.0181489354951294</v>
      </c>
      <c r="T25" s="26">
        <f t="shared" si="5"/>
        <v>4.0181489354951294</v>
      </c>
      <c r="U25" s="26">
        <f t="shared" si="5"/>
        <v>5.022686169368912</v>
      </c>
      <c r="V25" s="26">
        <f t="shared" si="5"/>
        <v>3.0136117016213468</v>
      </c>
      <c r="W25" s="26">
        <f t="shared" si="5"/>
        <v>3.0136117016213468</v>
      </c>
      <c r="X25" s="26">
        <f t="shared" si="5"/>
        <v>1.0045372338737824</v>
      </c>
      <c r="Y25" s="26">
        <f t="shared" si="5"/>
        <v>2.0090744677475647</v>
      </c>
      <c r="Z25" s="26">
        <f t="shared" si="5"/>
        <v>5.022686169368912</v>
      </c>
      <c r="AA25" s="26">
        <f t="shared" si="5"/>
        <v>4.0181489354951294</v>
      </c>
      <c r="AB25" s="26">
        <f t="shared" si="5"/>
        <v>1.0045372338737824</v>
      </c>
      <c r="AC25" s="26">
        <f t="shared" si="5"/>
        <v>2.0090744677475647</v>
      </c>
      <c r="AD25" s="4"/>
      <c r="AF25" s="14">
        <v>2019</v>
      </c>
      <c r="AG25" s="28">
        <f t="shared" si="4"/>
        <v>-1.0099476892615901E-2</v>
      </c>
      <c r="AH25" s="28">
        <f t="shared" si="3"/>
        <v>0.13539537754612169</v>
      </c>
      <c r="AI25" s="28">
        <f t="shared" si="3"/>
        <v>-0.11897072255682087</v>
      </c>
      <c r="AJ25" s="28">
        <f t="shared" si="3"/>
        <v>0.6591570046242039</v>
      </c>
      <c r="AK25" s="28">
        <f t="shared" si="3"/>
        <v>-4.5057972254777916E-3</v>
      </c>
      <c r="AL25" s="28">
        <f t="shared" si="3"/>
        <v>-0.15037406237871978</v>
      </c>
      <c r="AM25" s="28">
        <f t="shared" si="3"/>
        <v>-0.66897878512601106</v>
      </c>
      <c r="AN25" s="28">
        <f t="shared" si="3"/>
        <v>-0.2058771995190945</v>
      </c>
      <c r="AO25" s="28">
        <f t="shared" si="3"/>
        <v>0.2474630500704377</v>
      </c>
      <c r="AP25" s="28">
        <f t="shared" si="3"/>
        <v>-8.896384844440542E-3</v>
      </c>
      <c r="AQ25" s="28">
        <f t="shared" si="3"/>
        <v>-0.71657754736449819</v>
      </c>
      <c r="AR25" s="28">
        <f t="shared" si="3"/>
        <v>-0.50283679146062576</v>
      </c>
    </row>
    <row r="26" spans="1:44">
      <c r="A26" s="13" t="s">
        <v>14</v>
      </c>
      <c r="B26" s="13">
        <f>Gesamtbevölkerung!B26-'65 Jahre und älter'!B26</f>
        <v>2</v>
      </c>
      <c r="C26" s="13">
        <f>Gesamtbevölkerung!C26-'65 Jahre und älter'!C26</f>
        <v>3</v>
      </c>
      <c r="D26" s="13">
        <f>Gesamtbevölkerung!D26-'65 Jahre und älter'!D26</f>
        <v>1</v>
      </c>
      <c r="E26" s="13">
        <f>Gesamtbevölkerung!E26-'65 Jahre und älter'!E26</f>
        <v>2</v>
      </c>
      <c r="F26" s="13">
        <f>Gesamtbevölkerung!F26-'65 Jahre und älter'!F26</f>
        <v>8</v>
      </c>
      <c r="G26" s="13">
        <f>Gesamtbevölkerung!G26-'65 Jahre und älter'!G26</f>
        <v>3</v>
      </c>
      <c r="H26" s="13">
        <f>Gesamtbevölkerung!H26-'65 Jahre und älter'!H26</f>
        <v>2</v>
      </c>
      <c r="I26" s="13">
        <f>Gesamtbevölkerung!I26-'65 Jahre und älter'!I26</f>
        <v>5</v>
      </c>
      <c r="J26" s="13">
        <f>Gesamtbevölkerung!J26-'65 Jahre und älter'!J26</f>
        <v>4</v>
      </c>
      <c r="K26" s="13">
        <f>Gesamtbevölkerung!K26-'65 Jahre und älter'!K26</f>
        <v>3</v>
      </c>
      <c r="L26" s="13">
        <f>Gesamtbevölkerung!L26-'65 Jahre und älter'!L26</f>
        <v>3</v>
      </c>
      <c r="M26" s="13">
        <f>Gesamtbevölkerung!M26-'65 Jahre und älter'!M26</f>
        <v>4</v>
      </c>
      <c r="N26" s="13">
        <f>SUM(B26:M26)</f>
        <v>40</v>
      </c>
      <c r="O26" s="15">
        <f>Gesamtbevölkerung!O26-'65 Jahre und älter'!O26</f>
        <v>31660</v>
      </c>
      <c r="Q26" s="13" t="s">
        <v>14</v>
      </c>
      <c r="R26" s="26">
        <f t="shared" si="0"/>
        <v>2</v>
      </c>
      <c r="S26" s="26">
        <f t="shared" si="5"/>
        <v>3</v>
      </c>
      <c r="T26" s="26">
        <f t="shared" si="5"/>
        <v>1</v>
      </c>
      <c r="U26" s="26">
        <f t="shared" si="5"/>
        <v>2</v>
      </c>
      <c r="V26" s="26">
        <f t="shared" si="5"/>
        <v>8</v>
      </c>
      <c r="W26" s="26">
        <f t="shared" si="5"/>
        <v>3</v>
      </c>
      <c r="X26" s="26">
        <f t="shared" si="5"/>
        <v>2</v>
      </c>
      <c r="Y26" s="26">
        <f t="shared" si="5"/>
        <v>5</v>
      </c>
      <c r="Z26" s="26">
        <f t="shared" si="5"/>
        <v>4</v>
      </c>
      <c r="AA26" s="26">
        <f t="shared" si="5"/>
        <v>3</v>
      </c>
      <c r="AB26" s="26">
        <f t="shared" si="5"/>
        <v>3</v>
      </c>
      <c r="AC26" s="26">
        <f t="shared" si="5"/>
        <v>4</v>
      </c>
      <c r="AD26" s="4"/>
      <c r="AF26" s="13" t="s">
        <v>14</v>
      </c>
      <c r="AG26" s="28">
        <f t="shared" si="4"/>
        <v>-0.50728530027202423</v>
      </c>
      <c r="AH26" s="28">
        <f t="shared" si="3"/>
        <v>-0.15229968144059258</v>
      </c>
      <c r="AI26" s="28">
        <f t="shared" si="3"/>
        <v>-0.78073752576455557</v>
      </c>
      <c r="AJ26" s="28">
        <f t="shared" si="3"/>
        <v>-0.33933479071710632</v>
      </c>
      <c r="AK26" s="28">
        <f t="shared" si="3"/>
        <v>1.6426608371315747</v>
      </c>
      <c r="AL26" s="28">
        <f t="shared" si="3"/>
        <v>-0.15421160214750815</v>
      </c>
      <c r="AM26" s="28">
        <f t="shared" si="3"/>
        <v>-0.3409478440187298</v>
      </c>
      <c r="AN26" s="28">
        <f t="shared" si="3"/>
        <v>0.97633988493025115</v>
      </c>
      <c r="AO26" s="28">
        <f t="shared" si="3"/>
        <v>-6.5371333147192607E-3</v>
      </c>
      <c r="AP26" s="28">
        <f t="shared" si="3"/>
        <v>-0.26002970691271865</v>
      </c>
      <c r="AQ26" s="28">
        <f t="shared" si="3"/>
        <v>-0.15357307899117731</v>
      </c>
      <c r="AR26" s="28">
        <f t="shared" si="3"/>
        <v>-1.0164697186641989E-2</v>
      </c>
    </row>
    <row r="27" spans="1:44">
      <c r="A27" s="13" t="s">
        <v>22</v>
      </c>
      <c r="B27" s="16">
        <f>AVERAGE(B16:B25)</f>
        <v>4.5999999999999996</v>
      </c>
      <c r="C27" s="16">
        <f>AVERAGE(C16:C25)</f>
        <v>4.4000000000000004</v>
      </c>
      <c r="D27" s="16">
        <f t="shared" ref="D27:M27" si="6">AVERAGE(D16:D25)</f>
        <v>4.5999999999999996</v>
      </c>
      <c r="E27" s="16">
        <f t="shared" si="6"/>
        <v>3.7</v>
      </c>
      <c r="F27" s="16">
        <f t="shared" si="6"/>
        <v>3.4</v>
      </c>
      <c r="G27" s="16">
        <f t="shared" si="6"/>
        <v>3.4</v>
      </c>
      <c r="H27" s="16">
        <f t="shared" si="6"/>
        <v>3.5</v>
      </c>
      <c r="I27" s="16">
        <f t="shared" si="6"/>
        <v>3.2</v>
      </c>
      <c r="J27" s="16">
        <f t="shared" si="6"/>
        <v>4.0999999999999996</v>
      </c>
      <c r="K27" s="16">
        <f t="shared" si="6"/>
        <v>4.4000000000000004</v>
      </c>
      <c r="L27" s="16">
        <f t="shared" si="6"/>
        <v>3.4</v>
      </c>
      <c r="M27" s="16">
        <f t="shared" si="6"/>
        <v>4.2</v>
      </c>
      <c r="N27" s="13"/>
      <c r="O27" s="13"/>
      <c r="Q27" s="13" t="s">
        <v>31</v>
      </c>
      <c r="R27" s="16">
        <f>AVERAGE(R16:R25)</f>
        <v>4.6480369598036377</v>
      </c>
      <c r="S27" s="16">
        <f t="shared" ref="S27:AC27" si="7">AVERAGE(S16:S25)</f>
        <v>4.445824586966677</v>
      </c>
      <c r="T27" s="16">
        <f t="shared" si="7"/>
        <v>4.6507043251888849</v>
      </c>
      <c r="U27" s="16">
        <f t="shared" si="7"/>
        <v>3.7416455898476486</v>
      </c>
      <c r="V27" s="16">
        <f t="shared" si="7"/>
        <v>3.436425327699042</v>
      </c>
      <c r="W27" s="16">
        <f t="shared" si="7"/>
        <v>3.4354967939260677</v>
      </c>
      <c r="X27" s="16">
        <f t="shared" si="7"/>
        <v>3.5439119282974239</v>
      </c>
      <c r="Y27" s="16">
        <f t="shared" si="7"/>
        <v>3.2352636719763792</v>
      </c>
      <c r="Z27" s="16">
        <f t="shared" si="7"/>
        <v>4.140314649446621</v>
      </c>
      <c r="AA27" s="16">
        <f t="shared" si="7"/>
        <v>4.4494151755921596</v>
      </c>
      <c r="AB27" s="16">
        <f t="shared" si="7"/>
        <v>3.4412115227060247</v>
      </c>
      <c r="AC27" s="16">
        <f t="shared" si="7"/>
        <v>4.2497037899272083</v>
      </c>
      <c r="AD27" s="4"/>
      <c r="AF27" s="13" t="s">
        <v>31</v>
      </c>
      <c r="AG27" s="28">
        <f>AVERAGE(AG16:AG25)</f>
        <v>0.14507806748709129</v>
      </c>
      <c r="AH27" s="28">
        <f t="shared" ref="AH27:AR27" si="8">AVERAGE(AH16:AH25)</f>
        <v>0.25624230621029948</v>
      </c>
      <c r="AI27" s="28">
        <f t="shared" si="8"/>
        <v>1.9724937278397567E-2</v>
      </c>
      <c r="AJ27" s="28">
        <f t="shared" si="8"/>
        <v>0.23598753333955641</v>
      </c>
      <c r="AK27" s="28">
        <f t="shared" si="8"/>
        <v>0.13516332915466189</v>
      </c>
      <c r="AL27" s="28">
        <f t="shared" si="8"/>
        <v>-3.1432223612633169E-2</v>
      </c>
      <c r="AM27" s="28">
        <f t="shared" si="8"/>
        <v>0.16781139847607895</v>
      </c>
      <c r="AN27" s="28">
        <f t="shared" si="8"/>
        <v>0.27879612663856357</v>
      </c>
      <c r="AO27" s="28">
        <f t="shared" si="8"/>
        <v>2.8312215154575947E-2</v>
      </c>
      <c r="AP27" s="28">
        <f t="shared" si="8"/>
        <v>9.7478350516642526E-2</v>
      </c>
      <c r="AQ27" s="28">
        <f t="shared" si="8"/>
        <v>-2.9088642098619132E-2</v>
      </c>
      <c r="AR27" s="28">
        <f t="shared" si="8"/>
        <v>5.1626709442418227E-2</v>
      </c>
    </row>
    <row r="28" spans="1:44" ht="13.5" thickBot="1">
      <c r="A28" s="13" t="s">
        <v>21</v>
      </c>
      <c r="B28" s="16">
        <f>MEDIAN(B16:B25)</f>
        <v>4</v>
      </c>
      <c r="C28" s="16">
        <f t="shared" ref="C28:M28" si="9">MEDIAN(C16:C25)</f>
        <v>3.5</v>
      </c>
      <c r="D28" s="16">
        <f t="shared" si="9"/>
        <v>4.5</v>
      </c>
      <c r="E28" s="16">
        <f t="shared" si="9"/>
        <v>3</v>
      </c>
      <c r="F28" s="16">
        <f t="shared" si="9"/>
        <v>3</v>
      </c>
      <c r="G28" s="16">
        <f t="shared" si="9"/>
        <v>3.5</v>
      </c>
      <c r="H28" s="16">
        <f t="shared" si="9"/>
        <v>3</v>
      </c>
      <c r="I28" s="16">
        <f t="shared" si="9"/>
        <v>2.5</v>
      </c>
      <c r="J28" s="16">
        <f t="shared" si="9"/>
        <v>4</v>
      </c>
      <c r="K28" s="16">
        <f t="shared" si="9"/>
        <v>4</v>
      </c>
      <c r="L28" s="16">
        <f t="shared" si="9"/>
        <v>3.5</v>
      </c>
      <c r="M28" s="16">
        <f t="shared" si="9"/>
        <v>4</v>
      </c>
      <c r="N28" s="30"/>
      <c r="O28" s="13"/>
      <c r="Q28" s="24" t="s">
        <v>27</v>
      </c>
      <c r="R28" s="27">
        <f>MEDIAN(R16:R25)</f>
        <v>4.0591441682259237</v>
      </c>
      <c r="S28" s="27">
        <f t="shared" ref="S28:AC28" si="10">MEDIAN(S16:S25)</f>
        <v>3.5389865195500194</v>
      </c>
      <c r="T28" s="27">
        <f t="shared" si="10"/>
        <v>4.5607439370870111</v>
      </c>
      <c r="U28" s="27">
        <f t="shared" si="10"/>
        <v>3.0272518847645413</v>
      </c>
      <c r="V28" s="27">
        <f t="shared" si="10"/>
        <v>3.0272518847645413</v>
      </c>
      <c r="W28" s="27">
        <f t="shared" si="10"/>
        <v>3.5469864656658596</v>
      </c>
      <c r="X28" s="27">
        <f t="shared" si="10"/>
        <v>3.0346611900877214</v>
      </c>
      <c r="Y28" s="27">
        <f t="shared" si="10"/>
        <v>2.5299292080908744</v>
      </c>
      <c r="Z28" s="27">
        <f t="shared" si="10"/>
        <v>4.026320594494007</v>
      </c>
      <c r="AA28" s="27">
        <f t="shared" si="10"/>
        <v>4.0542168084660428</v>
      </c>
      <c r="AB28" s="27">
        <f t="shared" si="10"/>
        <v>3.5443107083886449</v>
      </c>
      <c r="AC28" s="27">
        <f t="shared" si="10"/>
        <v>4.0410763170711386</v>
      </c>
      <c r="AF28" s="13" t="s">
        <v>27</v>
      </c>
      <c r="AG28" s="28">
        <f>MEDIAN(AG16:AG25)</f>
        <v>-1.0928757898653885E-16</v>
      </c>
      <c r="AH28" s="28">
        <f t="shared" ref="AH28:AR28" si="11">MEDIAN(AH16:AH25)</f>
        <v>0</v>
      </c>
      <c r="AI28" s="28">
        <f t="shared" si="11"/>
        <v>0</v>
      </c>
      <c r="AJ28" s="28">
        <f t="shared" si="11"/>
        <v>-7.32920668600201E-17</v>
      </c>
      <c r="AK28" s="28">
        <f t="shared" si="11"/>
        <v>-7.32920668600201E-17</v>
      </c>
      <c r="AL28" s="28">
        <f t="shared" si="11"/>
        <v>0</v>
      </c>
      <c r="AM28" s="28">
        <f t="shared" si="11"/>
        <v>0</v>
      </c>
      <c r="AN28" s="28">
        <f t="shared" si="11"/>
        <v>0</v>
      </c>
      <c r="AO28" s="28">
        <f t="shared" si="11"/>
        <v>5.5511151231257827E-17</v>
      </c>
      <c r="AP28" s="28">
        <f t="shared" si="11"/>
        <v>1.0972125985553305E-16</v>
      </c>
      <c r="AQ28" s="28">
        <f t="shared" si="11"/>
        <v>5.5511151231257827E-17</v>
      </c>
      <c r="AR28" s="28">
        <f t="shared" si="11"/>
        <v>0</v>
      </c>
    </row>
    <row r="29" spans="1:44">
      <c r="A29" s="18" t="s">
        <v>27</v>
      </c>
      <c r="B29" s="19">
        <f t="shared" ref="B29:M29" si="12">R28</f>
        <v>4.0591441682259237</v>
      </c>
      <c r="C29" s="19">
        <f t="shared" si="12"/>
        <v>3.5389865195500194</v>
      </c>
      <c r="D29" s="19">
        <f t="shared" si="12"/>
        <v>4.5607439370870111</v>
      </c>
      <c r="E29" s="19">
        <f t="shared" si="12"/>
        <v>3.0272518847645413</v>
      </c>
      <c r="F29" s="19">
        <f t="shared" si="12"/>
        <v>3.0272518847645413</v>
      </c>
      <c r="G29" s="19">
        <f t="shared" si="12"/>
        <v>3.5469864656658596</v>
      </c>
      <c r="H29" s="19">
        <f t="shared" si="12"/>
        <v>3.0346611900877214</v>
      </c>
      <c r="I29" s="19">
        <f t="shared" si="12"/>
        <v>2.5299292080908744</v>
      </c>
      <c r="J29" s="19">
        <f t="shared" si="12"/>
        <v>4.026320594494007</v>
      </c>
      <c r="K29" s="19">
        <f t="shared" si="12"/>
        <v>4.0542168084660428</v>
      </c>
      <c r="L29" s="19">
        <f t="shared" si="12"/>
        <v>3.5443107083886449</v>
      </c>
      <c r="M29" s="19">
        <f t="shared" si="12"/>
        <v>4.0410763170711386</v>
      </c>
      <c r="N29" s="13"/>
      <c r="O29" s="13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F29" s="13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</row>
    <row r="30" spans="1:44">
      <c r="A30" s="13" t="s">
        <v>25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13"/>
      <c r="O30" s="13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F30" s="13" t="s">
        <v>25</v>
      </c>
      <c r="AG30" s="28">
        <f>(B30-B$28)/B28</f>
        <v>-1</v>
      </c>
      <c r="AH30" s="28">
        <f t="shared" ref="AH30:AR30" si="13">(C30-C$28)/C28</f>
        <v>-1</v>
      </c>
      <c r="AI30" s="28">
        <f t="shared" si="13"/>
        <v>-1</v>
      </c>
      <c r="AJ30" s="28">
        <f t="shared" si="13"/>
        <v>-1</v>
      </c>
      <c r="AK30" s="28">
        <f t="shared" si="13"/>
        <v>-1</v>
      </c>
      <c r="AL30" s="28">
        <f t="shared" si="13"/>
        <v>-1</v>
      </c>
      <c r="AM30" s="28">
        <f t="shared" si="13"/>
        <v>-1</v>
      </c>
      <c r="AN30" s="28">
        <f t="shared" si="13"/>
        <v>-1</v>
      </c>
      <c r="AO30" s="28">
        <f t="shared" si="13"/>
        <v>-1</v>
      </c>
      <c r="AP30" s="28">
        <f t="shared" si="13"/>
        <v>-1</v>
      </c>
      <c r="AQ30" s="28">
        <f t="shared" si="13"/>
        <v>-1</v>
      </c>
      <c r="AR30" s="28">
        <f t="shared" si="13"/>
        <v>-1</v>
      </c>
    </row>
    <row r="31" spans="1:44" ht="13.5" thickBot="1">
      <c r="A31" s="13"/>
      <c r="B31" s="21">
        <v>9</v>
      </c>
      <c r="C31" s="21">
        <v>9</v>
      </c>
      <c r="D31" s="21">
        <v>10</v>
      </c>
      <c r="E31" s="21">
        <v>8</v>
      </c>
      <c r="F31" s="21">
        <v>7</v>
      </c>
      <c r="G31" s="21">
        <v>8</v>
      </c>
      <c r="H31" s="21">
        <v>7</v>
      </c>
      <c r="I31" s="21">
        <v>7</v>
      </c>
      <c r="J31" s="21">
        <v>9</v>
      </c>
      <c r="K31" s="21">
        <v>9</v>
      </c>
      <c r="L31" s="21">
        <v>8</v>
      </c>
      <c r="M31" s="21">
        <v>9</v>
      </c>
      <c r="N31" s="13"/>
      <c r="O31" s="13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F31" s="24"/>
      <c r="AG31" s="29">
        <f>(B31-B$28)/B28</f>
        <v>1.25</v>
      </c>
      <c r="AH31" s="29">
        <f t="shared" ref="AH31:AR31" si="14">(C31-C$28)/C28</f>
        <v>1.5714285714285714</v>
      </c>
      <c r="AI31" s="29">
        <f t="shared" si="14"/>
        <v>1.2222222222222223</v>
      </c>
      <c r="AJ31" s="29">
        <f t="shared" si="14"/>
        <v>1.6666666666666667</v>
      </c>
      <c r="AK31" s="29">
        <f t="shared" si="14"/>
        <v>1.3333333333333333</v>
      </c>
      <c r="AL31" s="29">
        <f t="shared" si="14"/>
        <v>1.2857142857142858</v>
      </c>
      <c r="AM31" s="29">
        <f t="shared" si="14"/>
        <v>1.3333333333333333</v>
      </c>
      <c r="AN31" s="29">
        <f t="shared" si="14"/>
        <v>1.8</v>
      </c>
      <c r="AO31" s="29">
        <f t="shared" si="14"/>
        <v>1.25</v>
      </c>
      <c r="AP31" s="29">
        <f t="shared" si="14"/>
        <v>1.25</v>
      </c>
      <c r="AQ31" s="29">
        <f t="shared" si="14"/>
        <v>1.2857142857142858</v>
      </c>
      <c r="AR31" s="29">
        <f t="shared" si="14"/>
        <v>1.25</v>
      </c>
    </row>
    <row r="32" spans="1:44" ht="13.5" thickBot="1">
      <c r="A32" s="22" t="s">
        <v>23</v>
      </c>
      <c r="B32" s="23" t="str">
        <f t="shared" ref="B32:M32" si="15">IF(B26&gt;B31,B26-B29,"-")</f>
        <v>-</v>
      </c>
      <c r="C32" s="23" t="str">
        <f t="shared" si="15"/>
        <v>-</v>
      </c>
      <c r="D32" s="23" t="str">
        <f t="shared" si="15"/>
        <v>-</v>
      </c>
      <c r="E32" s="23" t="str">
        <f t="shared" si="15"/>
        <v>-</v>
      </c>
      <c r="F32" s="23">
        <f t="shared" si="15"/>
        <v>4.9727481152354587</v>
      </c>
      <c r="G32" s="23" t="str">
        <f t="shared" si="15"/>
        <v>-</v>
      </c>
      <c r="H32" s="23" t="str">
        <f t="shared" si="15"/>
        <v>-</v>
      </c>
      <c r="I32" s="23" t="str">
        <f t="shared" si="15"/>
        <v>-</v>
      </c>
      <c r="J32" s="23" t="str">
        <f t="shared" si="15"/>
        <v>-</v>
      </c>
      <c r="K32" s="23" t="str">
        <f t="shared" si="15"/>
        <v>-</v>
      </c>
      <c r="L32" s="23" t="str">
        <f t="shared" si="15"/>
        <v>-</v>
      </c>
      <c r="M32" s="23" t="str">
        <f t="shared" si="15"/>
        <v>-</v>
      </c>
      <c r="N32" s="24"/>
      <c r="O32" s="24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1:4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 spans="1:44">
      <c r="A34" s="1" t="s">
        <v>24</v>
      </c>
      <c r="L34" s="5"/>
      <c r="M34" s="5"/>
      <c r="Q34" s="1"/>
      <c r="AF34" s="1"/>
    </row>
    <row r="35" spans="1:44">
      <c r="A35" s="2" t="s">
        <v>18</v>
      </c>
      <c r="B35" s="5">
        <f>AVERAGE(B16:M25)</f>
        <v>3.9083333333333332</v>
      </c>
      <c r="C35" s="4"/>
      <c r="R35" s="4"/>
      <c r="S35" s="4"/>
      <c r="AG35" s="4"/>
      <c r="AH35" s="4"/>
      <c r="AR35" s="5"/>
    </row>
    <row r="36" spans="1:44">
      <c r="A36" s="2" t="s">
        <v>16</v>
      </c>
      <c r="B36" s="5">
        <f>MEDIAN(B16:M25)</f>
        <v>4</v>
      </c>
      <c r="C36" s="4"/>
      <c r="R36" s="4"/>
      <c r="S36" s="4"/>
      <c r="AG36" s="4"/>
      <c r="AH36" s="4"/>
      <c r="AR3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/>
  </sheetViews>
  <sheetFormatPr baseColWidth="10" defaultRowHeight="12.75"/>
  <cols>
    <col min="1" max="1" width="25.42578125" style="2" customWidth="1"/>
    <col min="2" max="13" width="8.140625" style="2" customWidth="1"/>
    <col min="14" max="16384" width="11.42578125" style="2"/>
  </cols>
  <sheetData>
    <row r="1" spans="1:13">
      <c r="A1" s="1" t="s">
        <v>32</v>
      </c>
    </row>
    <row r="2" spans="1:13" ht="13.5" thickBot="1">
      <c r="A2" s="3"/>
    </row>
    <row r="3" spans="1:13">
      <c r="A3" s="10"/>
      <c r="B3" s="10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>
      <c r="A4" s="25"/>
      <c r="B4" s="25" t="s">
        <v>2</v>
      </c>
      <c r="C4" s="25" t="s">
        <v>3</v>
      </c>
      <c r="D4" s="25" t="s">
        <v>4</v>
      </c>
      <c r="E4" s="25" t="s">
        <v>5</v>
      </c>
      <c r="F4" s="25" t="s">
        <v>6</v>
      </c>
      <c r="G4" s="25" t="s">
        <v>7</v>
      </c>
      <c r="H4" s="25" t="s">
        <v>8</v>
      </c>
      <c r="I4" s="25" t="s">
        <v>9</v>
      </c>
      <c r="J4" s="25" t="s">
        <v>10</v>
      </c>
      <c r="K4" s="25" t="s">
        <v>11</v>
      </c>
      <c r="L4" s="25" t="s">
        <v>12</v>
      </c>
      <c r="M4" s="25" t="s">
        <v>13</v>
      </c>
    </row>
    <row r="5" spans="1:13">
      <c r="A5" s="31" t="s">
        <v>19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>
      <c r="A6" s="13" t="s">
        <v>14</v>
      </c>
      <c r="B6" s="26">
        <f>'65 Jahre und älter'!B26</f>
        <v>17</v>
      </c>
      <c r="C6" s="26">
        <f>'65 Jahre und älter'!C26</f>
        <v>27</v>
      </c>
      <c r="D6" s="26">
        <f>'65 Jahre und älter'!D26</f>
        <v>22</v>
      </c>
      <c r="E6" s="26">
        <f>'65 Jahre und älter'!E26</f>
        <v>20</v>
      </c>
      <c r="F6" s="26">
        <f>'65 Jahre und älter'!F26</f>
        <v>13</v>
      </c>
      <c r="G6" s="26">
        <f>'65 Jahre und älter'!G26</f>
        <v>15</v>
      </c>
      <c r="H6" s="26">
        <f>'65 Jahre und älter'!H26</f>
        <v>17</v>
      </c>
      <c r="I6" s="26">
        <f>'65 Jahre und älter'!I26</f>
        <v>18</v>
      </c>
      <c r="J6" s="26">
        <f>'65 Jahre und älter'!J26</f>
        <v>26</v>
      </c>
      <c r="K6" s="26">
        <f>'65 Jahre und älter'!K26</f>
        <v>20</v>
      </c>
      <c r="L6" s="26">
        <f>'65 Jahre und älter'!L26</f>
        <v>36</v>
      </c>
      <c r="M6" s="26">
        <f>'65 Jahre und älter'!M26</f>
        <v>47</v>
      </c>
    </row>
    <row r="7" spans="1:13">
      <c r="A7" s="13" t="s">
        <v>27</v>
      </c>
      <c r="B7" s="26">
        <f>'65 Jahre und älter'!B29</f>
        <v>22.260114320519129</v>
      </c>
      <c r="C7" s="26">
        <f>'65 Jahre und älter'!C29</f>
        <v>18.048965763841501</v>
      </c>
      <c r="D7" s="26">
        <f>'65 Jahre und älter'!D29</f>
        <v>25.877284800992378</v>
      </c>
      <c r="E7" s="26">
        <f>'65 Jahre und älter'!E29</f>
        <v>18.479618629288431</v>
      </c>
      <c r="F7" s="26">
        <f>'65 Jahre und älter'!F29</f>
        <v>19.218300590801867</v>
      </c>
      <c r="G7" s="26">
        <f>'65 Jahre und älter'!G29</f>
        <v>18.193763230521299</v>
      </c>
      <c r="H7" s="26">
        <f>'65 Jahre und älter'!H29</f>
        <v>22.26915512818092</v>
      </c>
      <c r="I7" s="26">
        <f>'65 Jahre und älter'!I29</f>
        <v>20.997223946222764</v>
      </c>
      <c r="J7" s="26">
        <f>'65 Jahre und älter'!J29</f>
        <v>20.351323309757674</v>
      </c>
      <c r="K7" s="26">
        <f>'65 Jahre und älter'!K29</f>
        <v>19.691263469157221</v>
      </c>
      <c r="L7" s="26">
        <f>'65 Jahre und älter'!L29</f>
        <v>21.636261323508741</v>
      </c>
      <c r="M7" s="26">
        <f>'65 Jahre und älter'!M29</f>
        <v>19.174793566810624</v>
      </c>
    </row>
    <row r="8" spans="1:13">
      <c r="A8" s="13" t="s">
        <v>25</v>
      </c>
      <c r="B8" s="26">
        <f>'65 Jahre und älter'!B30</f>
        <v>11</v>
      </c>
      <c r="C8" s="26">
        <f>'65 Jahre und älter'!C30</f>
        <v>8</v>
      </c>
      <c r="D8" s="26">
        <f>'65 Jahre und älter'!D30</f>
        <v>14</v>
      </c>
      <c r="E8" s="26">
        <f>'65 Jahre und älter'!E30</f>
        <v>8</v>
      </c>
      <c r="F8" s="26">
        <f>'65 Jahre und älter'!F30</f>
        <v>9</v>
      </c>
      <c r="G8" s="26">
        <f>'65 Jahre und älter'!G30</f>
        <v>8</v>
      </c>
      <c r="H8" s="26">
        <f>'65 Jahre und älter'!H30</f>
        <v>11</v>
      </c>
      <c r="I8" s="26">
        <f>'65 Jahre und älter'!I30</f>
        <v>10</v>
      </c>
      <c r="J8" s="26">
        <f>'65 Jahre und älter'!J30</f>
        <v>10</v>
      </c>
      <c r="K8" s="26">
        <f>'65 Jahre und älter'!K30</f>
        <v>9</v>
      </c>
      <c r="L8" s="26">
        <f>'65 Jahre und älter'!L30</f>
        <v>11</v>
      </c>
      <c r="M8" s="26">
        <f>'65 Jahre und älter'!M30</f>
        <v>9</v>
      </c>
    </row>
    <row r="9" spans="1:13">
      <c r="A9" s="13"/>
      <c r="B9" s="26">
        <f>'65 Jahre und älter'!B31</f>
        <v>35</v>
      </c>
      <c r="C9" s="26">
        <f>'65 Jahre und älter'!C31</f>
        <v>30</v>
      </c>
      <c r="D9" s="26">
        <f>'65 Jahre und älter'!D31</f>
        <v>40</v>
      </c>
      <c r="E9" s="26">
        <f>'65 Jahre und älter'!E31</f>
        <v>30</v>
      </c>
      <c r="F9" s="26">
        <f>'65 Jahre und älter'!F31</f>
        <v>31</v>
      </c>
      <c r="G9" s="26">
        <f>'65 Jahre und älter'!G31</f>
        <v>30</v>
      </c>
      <c r="H9" s="26">
        <f>'65 Jahre und älter'!H31</f>
        <v>35</v>
      </c>
      <c r="I9" s="26">
        <f>'65 Jahre und älter'!I31</f>
        <v>34</v>
      </c>
      <c r="J9" s="26">
        <f>'65 Jahre und älter'!J31</f>
        <v>33</v>
      </c>
      <c r="K9" s="26">
        <f>'65 Jahre und älter'!K31</f>
        <v>32</v>
      </c>
      <c r="L9" s="26">
        <f>'65 Jahre und älter'!L31</f>
        <v>34</v>
      </c>
      <c r="M9" s="26">
        <f>'65 Jahre und älter'!M31</f>
        <v>31</v>
      </c>
    </row>
    <row r="10" spans="1:13">
      <c r="A10" s="13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>
      <c r="A11" s="31" t="s">
        <v>20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>
      <c r="A12" s="13" t="s">
        <v>14</v>
      </c>
      <c r="B12" s="26">
        <f>'Bis 64 Jahre'!B26</f>
        <v>2</v>
      </c>
      <c r="C12" s="26">
        <f>'Bis 64 Jahre'!C26</f>
        <v>3</v>
      </c>
      <c r="D12" s="26">
        <f>'Bis 64 Jahre'!D26</f>
        <v>1</v>
      </c>
      <c r="E12" s="26">
        <f>'Bis 64 Jahre'!E26</f>
        <v>2</v>
      </c>
      <c r="F12" s="26">
        <f>'Bis 64 Jahre'!F26</f>
        <v>8</v>
      </c>
      <c r="G12" s="26">
        <f>'Bis 64 Jahre'!G26</f>
        <v>3</v>
      </c>
      <c r="H12" s="26">
        <f>'Bis 64 Jahre'!H26</f>
        <v>2</v>
      </c>
      <c r="I12" s="26">
        <f>'Bis 64 Jahre'!I26</f>
        <v>5</v>
      </c>
      <c r="J12" s="26">
        <f>'Bis 64 Jahre'!J26</f>
        <v>4</v>
      </c>
      <c r="K12" s="26">
        <f>'Bis 64 Jahre'!K26</f>
        <v>3</v>
      </c>
      <c r="L12" s="26">
        <f>'Bis 64 Jahre'!L26</f>
        <v>3</v>
      </c>
      <c r="M12" s="26">
        <f>'Bis 64 Jahre'!M26</f>
        <v>4</v>
      </c>
    </row>
    <row r="13" spans="1:13">
      <c r="A13" s="13" t="s">
        <v>27</v>
      </c>
      <c r="B13" s="26">
        <f>'Bis 64 Jahre'!B29</f>
        <v>4.0591441682259237</v>
      </c>
      <c r="C13" s="26">
        <f>'Bis 64 Jahre'!C29</f>
        <v>3.5389865195500194</v>
      </c>
      <c r="D13" s="26">
        <f>'Bis 64 Jahre'!D29</f>
        <v>4.5607439370870111</v>
      </c>
      <c r="E13" s="26">
        <f>'Bis 64 Jahre'!E29</f>
        <v>3.0272518847645413</v>
      </c>
      <c r="F13" s="26">
        <f>'Bis 64 Jahre'!F29</f>
        <v>3.0272518847645413</v>
      </c>
      <c r="G13" s="26">
        <f>'Bis 64 Jahre'!G29</f>
        <v>3.5469864656658596</v>
      </c>
      <c r="H13" s="26">
        <f>'Bis 64 Jahre'!H29</f>
        <v>3.0346611900877214</v>
      </c>
      <c r="I13" s="26">
        <f>'Bis 64 Jahre'!I29</f>
        <v>2.5299292080908744</v>
      </c>
      <c r="J13" s="26">
        <f>'Bis 64 Jahre'!J29</f>
        <v>4.026320594494007</v>
      </c>
      <c r="K13" s="26">
        <f>'Bis 64 Jahre'!K29</f>
        <v>4.0542168084660428</v>
      </c>
      <c r="L13" s="26">
        <f>'Bis 64 Jahre'!L29</f>
        <v>3.5443107083886449</v>
      </c>
      <c r="M13" s="26">
        <f>'Bis 64 Jahre'!M29</f>
        <v>4.0410763170711386</v>
      </c>
    </row>
    <row r="14" spans="1:13">
      <c r="A14" s="13" t="s">
        <v>25</v>
      </c>
      <c r="B14" s="26">
        <f>'Bis 64 Jahre'!B30</f>
        <v>0</v>
      </c>
      <c r="C14" s="26">
        <f>'Bis 64 Jahre'!C30</f>
        <v>0</v>
      </c>
      <c r="D14" s="26">
        <f>'Bis 64 Jahre'!D30</f>
        <v>0</v>
      </c>
      <c r="E14" s="26">
        <f>'Bis 64 Jahre'!E30</f>
        <v>0</v>
      </c>
      <c r="F14" s="26">
        <f>'Bis 64 Jahre'!F30</f>
        <v>0</v>
      </c>
      <c r="G14" s="26">
        <f>'Bis 64 Jahre'!G30</f>
        <v>0</v>
      </c>
      <c r="H14" s="26">
        <f>'Bis 64 Jahre'!H30</f>
        <v>0</v>
      </c>
      <c r="I14" s="26">
        <f>'Bis 64 Jahre'!I30</f>
        <v>0</v>
      </c>
      <c r="J14" s="26">
        <f>'Bis 64 Jahre'!J30</f>
        <v>0</v>
      </c>
      <c r="K14" s="26">
        <f>'Bis 64 Jahre'!K30</f>
        <v>0</v>
      </c>
      <c r="L14" s="26">
        <f>'Bis 64 Jahre'!L30</f>
        <v>0</v>
      </c>
      <c r="M14" s="26">
        <f>'Bis 64 Jahre'!M30</f>
        <v>0</v>
      </c>
    </row>
    <row r="15" spans="1:13" ht="13.5" thickBot="1">
      <c r="A15" s="24"/>
      <c r="B15" s="32">
        <f>'Bis 64 Jahre'!B31</f>
        <v>9</v>
      </c>
      <c r="C15" s="32">
        <f>'Bis 64 Jahre'!C31</f>
        <v>9</v>
      </c>
      <c r="D15" s="32">
        <f>'Bis 64 Jahre'!D31</f>
        <v>10</v>
      </c>
      <c r="E15" s="32">
        <f>'Bis 64 Jahre'!E31</f>
        <v>8</v>
      </c>
      <c r="F15" s="32">
        <f>'Bis 64 Jahre'!F31</f>
        <v>7</v>
      </c>
      <c r="G15" s="32">
        <f>'Bis 64 Jahre'!G31</f>
        <v>8</v>
      </c>
      <c r="H15" s="32">
        <f>'Bis 64 Jahre'!H31</f>
        <v>7</v>
      </c>
      <c r="I15" s="32">
        <f>'Bis 64 Jahre'!I31</f>
        <v>7</v>
      </c>
      <c r="J15" s="32">
        <f>'Bis 64 Jahre'!J31</f>
        <v>9</v>
      </c>
      <c r="K15" s="32">
        <f>'Bis 64 Jahre'!K31</f>
        <v>9</v>
      </c>
      <c r="L15" s="32">
        <f>'Bis 64 Jahre'!L31</f>
        <v>8</v>
      </c>
      <c r="M15" s="32">
        <f>'Bis 64 Jahre'!M31</f>
        <v>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Gesamtbevölkerung</vt:lpstr>
      <vt:lpstr>65 Jahre und älter</vt:lpstr>
      <vt:lpstr>Bis 64 Jahre</vt:lpstr>
      <vt:lpstr>Altersklassen </vt:lpstr>
    </vt:vector>
  </TitlesOfParts>
  <Company>LLV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Gstöhl Simon</dc:creator>
  <cp:lastModifiedBy>Gstöhl Simon</cp:lastModifiedBy>
  <dcterms:created xsi:type="dcterms:W3CDTF">2020-12-21T09:10:36Z</dcterms:created>
  <dcterms:modified xsi:type="dcterms:W3CDTF">2021-01-14T15:40:01Z</dcterms:modified>
</cp:coreProperties>
</file>