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G:\A Statistiken\Bildungsstatistik\2022\Publikation\2021-22\Publikation\Statistikportal\Bildungsausgaben\2021\"/>
    </mc:Choice>
  </mc:AlternateContent>
  <xr:revisionPtr revIDLastSave="0" documentId="13_ncr:1_{6085C41A-0241-42B7-BBF0-67B5C39CA8D5}" xr6:coauthVersionLast="36" xr6:coauthVersionMax="36" xr10:uidLastSave="{00000000-0000-0000-0000-000000000000}"/>
  <bookViews>
    <workbookView xWindow="0" yWindow="0" windowWidth="28800" windowHeight="13425" xr2:uid="{00000000-000D-0000-FFFF-FFFF00000000}"/>
  </bookViews>
  <sheets>
    <sheet name="Metadaten" sheetId="10" r:id="rId1"/>
    <sheet name="Inhalt" sheetId="11" r:id="rId2"/>
    <sheet name="Tab_1_6_1" sheetId="6" r:id="rId3"/>
    <sheet name="Tab_8_1_1" sheetId="1" r:id="rId4"/>
    <sheet name="Tab_8_1_2" sheetId="2" r:id="rId5"/>
    <sheet name="Tab_8_1_3" sheetId="3" r:id="rId6"/>
    <sheet name="Tab_8_2_1" sheetId="4" r:id="rId7"/>
    <sheet name="Tab_9_7_1" sheetId="7" r:id="rId8"/>
    <sheet name="Tab_9_7_2" sheetId="8" r:id="rId9"/>
    <sheet name="Tab_9_7_3" sheetId="9" r:id="rId10"/>
  </sheets>
  <definedNames>
    <definedName name="_xlnm.Print_Area" localSheetId="2">Tab_1_6_1!$A$1:$C$23</definedName>
    <definedName name="_xlnm.Print_Area" localSheetId="3">Tab_8_1_1!$A$1:$G$49</definedName>
    <definedName name="_xlnm.Print_Area" localSheetId="4">Tab_8_1_2!$A$1:$G$27</definedName>
    <definedName name="_xlnm.Print_Area" localSheetId="5">Tab_8_1_3!$A$1:$G$36</definedName>
    <definedName name="_xlnm.Print_Area" localSheetId="6">Tab_8_2_1!$A$1:$H$22</definedName>
    <definedName name="_xlnm.Print_Area" localSheetId="7">Tab_9_7_1!$A$1:$G$31</definedName>
    <definedName name="_xlnm.Print_Area" localSheetId="8">Tab_9_7_2!$A$1:$I$26</definedName>
    <definedName name="_xlnm.Print_Area" localSheetId="9">Tab_9_7_3!$A$1:$I$26</definedName>
    <definedName name="_xlnm.Print_Titles" localSheetId="2">Tab_1_6_1!$4:$4</definedName>
    <definedName name="_xlnm.Print_Titles" localSheetId="3">Tab_8_1_1!$4:$5</definedName>
  </definedNames>
  <calcPr calcId="191029"/>
</workbook>
</file>

<file path=xl/calcChain.xml><?xml version="1.0" encoding="utf-8"?>
<calcChain xmlns="http://schemas.openxmlformats.org/spreadsheetml/2006/main">
  <c r="I12" i="9" l="1"/>
  <c r="E9" i="9"/>
  <c r="D9" i="9"/>
  <c r="E8" i="9"/>
  <c r="D8" i="9"/>
  <c r="E7" i="9"/>
  <c r="D7" i="9"/>
  <c r="E6" i="9"/>
  <c r="D6" i="9"/>
  <c r="B18" i="7"/>
  <c r="B16" i="7"/>
  <c r="C43" i="1" l="1"/>
  <c r="D43" i="1"/>
  <c r="E43" i="1"/>
  <c r="F43" i="1"/>
  <c r="G43" i="1"/>
  <c r="B43" i="1"/>
  <c r="C39" i="1"/>
  <c r="D39" i="1"/>
  <c r="E39" i="1"/>
  <c r="F39" i="1"/>
  <c r="G39" i="1"/>
  <c r="B39" i="1"/>
  <c r="C10" i="1"/>
  <c r="D10" i="1"/>
  <c r="E10" i="1"/>
  <c r="F10" i="1"/>
  <c r="G10" i="1"/>
  <c r="B10" i="1"/>
</calcChain>
</file>

<file path=xl/sharedStrings.xml><?xml version="1.0" encoding="utf-8"?>
<sst xmlns="http://schemas.openxmlformats.org/spreadsheetml/2006/main" count="280" uniqueCount="160">
  <si>
    <t>Bildungsstufe</t>
  </si>
  <si>
    <t>Sekundarstufe I</t>
  </si>
  <si>
    <t>Sekundarstufe II</t>
  </si>
  <si>
    <t>Total</t>
  </si>
  <si>
    <t>Gesamt</t>
  </si>
  <si>
    <t>Land</t>
  </si>
  <si>
    <t>Gemeinden</t>
  </si>
  <si>
    <t>Laufende Ausgaben</t>
  </si>
  <si>
    <t>Lehrkräfte</t>
  </si>
  <si>
    <t>Sachaufwand</t>
  </si>
  <si>
    <t>Übrige laufende Aufwendungen</t>
  </si>
  <si>
    <t>Investitionsausgaben</t>
  </si>
  <si>
    <t>Personalaufwand</t>
  </si>
  <si>
    <t>Mobilien, Maschinen, Fahrzeuge</t>
  </si>
  <si>
    <t>Bildungsausgaben Total</t>
  </si>
  <si>
    <t>Öffentliche Ausgaben nach Ausgabenart und staatlicher Ebene</t>
  </si>
  <si>
    <t>Laufende Ausgaben nach Schulstufe und Ausgabenart</t>
  </si>
  <si>
    <t>Aufteilbare Ausgaben</t>
  </si>
  <si>
    <t>Aufteilbare laufende Ausgaben</t>
  </si>
  <si>
    <t>Nicht aufteilbare laufende Ausgaben</t>
  </si>
  <si>
    <t>Liechtensteinische Musikschule</t>
  </si>
  <si>
    <t>Liechtensteinische Kunstschule</t>
  </si>
  <si>
    <t>Erwachsenenbildung</t>
  </si>
  <si>
    <t>Stipendien</t>
  </si>
  <si>
    <t>Internationale Programme</t>
  </si>
  <si>
    <t>Grundlagenforschung</t>
  </si>
  <si>
    <t>Nicht aufteilbare Ausgaben</t>
  </si>
  <si>
    <t>Freiwilliges 10. Schuljahr</t>
  </si>
  <si>
    <t>Time-Out Schule</t>
  </si>
  <si>
    <t>Studiendarlehen</t>
  </si>
  <si>
    <t>Beiträge an private Institutionen</t>
  </si>
  <si>
    <t>Dienstleistungen Dritter für baulichen Unterhalt</t>
  </si>
  <si>
    <t>Mieten</t>
  </si>
  <si>
    <t>Beiträge an private Haushalte</t>
  </si>
  <si>
    <t>Interne Verrechnung</t>
  </si>
  <si>
    <t>Oberschule</t>
  </si>
  <si>
    <t>Realschule</t>
  </si>
  <si>
    <t>Berufliche Grundbildung</t>
  </si>
  <si>
    <t>Beiträge an eigene Anstalten</t>
  </si>
  <si>
    <t>Restlicher Sachaufwand</t>
  </si>
  <si>
    <t>Beiträge an Fachhochschulen</t>
  </si>
  <si>
    <t>Beiträge ans NTB</t>
  </si>
  <si>
    <t>Höhere Berufsbildung</t>
  </si>
  <si>
    <t>Beiträge an Universitäten im Ausl.</t>
  </si>
  <si>
    <t>Sonderschule (inkl. PTM)</t>
  </si>
  <si>
    <t>Tabelle 8.1.1</t>
  </si>
  <si>
    <t>Tabelle 8.1.2</t>
  </si>
  <si>
    <t>Tabelle 8.1.3</t>
  </si>
  <si>
    <t>Liechtenstein-Institut</t>
  </si>
  <si>
    <t>Tabelle 8.2.1</t>
  </si>
  <si>
    <t>Liecht. Gymnasium (1.-4. Klasse)</t>
  </si>
  <si>
    <t>Liecht. Gymnasium (5.-7. Klasse)</t>
  </si>
  <si>
    <t>Sach-
aufwand</t>
  </si>
  <si>
    <t>Total laufende Ausgaben</t>
  </si>
  <si>
    <t>Weitere Beiträge an Schulen im Ausland</t>
  </si>
  <si>
    <t>in CHF</t>
  </si>
  <si>
    <t>in %</t>
  </si>
  <si>
    <t xml:space="preserve"> in CHF</t>
  </si>
  <si>
    <t>Tagesschule/Tagesstruktur</t>
  </si>
  <si>
    <t>Schulstufe</t>
  </si>
  <si>
    <t>Ausgabenart</t>
  </si>
  <si>
    <t>Büro-, Schulmaterial, Drucksachen</t>
  </si>
  <si>
    <t>Beiträge an gemischtwirtschaftliche Unternehmungen</t>
  </si>
  <si>
    <t>Beiträge an Universitäten im Ausland</t>
  </si>
  <si>
    <t>Beiträge an Univ. im Ausland</t>
  </si>
  <si>
    <t>Öffentliche Ausgaben nach Schulstufe und staatlicher Ebene</t>
  </si>
  <si>
    <t>Universtität Liechtenstein</t>
  </si>
  <si>
    <t>Universität Liechtenstein</t>
  </si>
  <si>
    <t>Primarschule (inkl. Kindergarten)</t>
  </si>
  <si>
    <t>Laufende Ausgaben pro Schulkind an öffentlichen Schulen nach Schulstufe und Ausgabenart</t>
  </si>
  <si>
    <t>Anzahl
Schulkinder</t>
  </si>
  <si>
    <t>übriger Personalaufwand</t>
  </si>
  <si>
    <t>Berufsmaturitätsschule Liecht.</t>
  </si>
  <si>
    <t>Übrige laufende
Aufwendungen</t>
  </si>
  <si>
    <t>Übriger Personalaufwand</t>
  </si>
  <si>
    <t>Sonderschule</t>
  </si>
  <si>
    <t>Erläuterung zur Tabelle:</t>
  </si>
  <si>
    <t>Rechnungsjahr 2020</t>
  </si>
  <si>
    <t>Schuljahr 2020/21 und Rechnungsjahr 2020</t>
  </si>
  <si>
    <t xml:space="preserve">Invesitionsausgaben sind in dieser Tabelle nicht berücksichtigt. </t>
  </si>
  <si>
    <t>Beiträge an die Forschung</t>
  </si>
  <si>
    <t>Beiträge an weitere Bildungsinstitutionen</t>
  </si>
  <si>
    <t>Berufsmaturitätsschule Liechtenstein</t>
  </si>
  <si>
    <t>Gymnasium (5.-7. Klasse)</t>
  </si>
  <si>
    <t>Gymnasium (1.-4.Klasse)</t>
  </si>
  <si>
    <t>Tabelle 1.6</t>
  </si>
  <si>
    <t>Bildungsfinanzen 2020</t>
  </si>
  <si>
    <t>Öffentliche Bildungsausgaben nach Schulstufe</t>
  </si>
  <si>
    <t>Öffentliche Ausgaben für Bildung</t>
  </si>
  <si>
    <t>ab dem Rechnungsjahr 2004</t>
  </si>
  <si>
    <t>Tabelle 9.7.1</t>
  </si>
  <si>
    <t>Gesamtausgaben
für Bildung
von Land und
Gemeinden in Mio. CHF</t>
  </si>
  <si>
    <t>Ausgaben
pro Einwohner
in CHF</t>
  </si>
  <si>
    <t>BNE
in Mio. CHF</t>
  </si>
  <si>
    <t>Anteil
am BNE in %</t>
  </si>
  <si>
    <t>Gesamtausgaben
Land und
Gemeinden
in Mio. CHF</t>
  </si>
  <si>
    <t>Anteil der
Bildungs-
ausgaben in % an den Gesamtausgaben</t>
  </si>
  <si>
    <t>2013 (ESVG 95)</t>
  </si>
  <si>
    <t>2013 (ESVG 2010)</t>
  </si>
  <si>
    <t>.</t>
  </si>
  <si>
    <t xml:space="preserve">BNE in Mio.: Das aktuelle Jahr basiert auf einem provisorischen Wert aus der VGR und wird jeweils in der darauffolgenden Publikation mit dem definitiven Wert aktualisiert. </t>
  </si>
  <si>
    <t>BNE in Mio. CHF, Anteil am BNE in %: Im Zuge der VGR Revision 2014 wurde die Berechnung des BNE auf das Europäische System Volkswirtschaftlicher Gesamtrechnungen (ESVG 2010) umgestellt. Die Berechnung gemäss ESVG 2010 erfolgte erstmals für das 2013. Die Umstellung führte im Referenzjahr 2013 zu einer Zunahme des BNE von 16.3%. Das BNE und der darauf basierende Kennwert sind daher ab 2013 nicht mit den Vorjahren vergleichbar.</t>
  </si>
  <si>
    <t>Bevölkerung in Liechtenstein per 31.12.2020.</t>
  </si>
  <si>
    <t xml:space="preserve">Quelle: </t>
  </si>
  <si>
    <t>Öffentliche Ausgaben: Stabsstelle Finanzen</t>
  </si>
  <si>
    <t>Bruttonationaleinkommen (BNE): Volkswirtschaftliche Gesamtrechnung</t>
  </si>
  <si>
    <t>Öffentliche Ausgaben für Bildung nach Ausgabenart</t>
  </si>
  <si>
    <t>Tabelle 9.7.2</t>
  </si>
  <si>
    <t>Laufende
Ausgaben</t>
  </si>
  <si>
    <t>Investitions-
ausgaben</t>
  </si>
  <si>
    <t>Personal-
aufwand</t>
  </si>
  <si>
    <t>Übrige
laufende
Aufwendungen</t>
  </si>
  <si>
    <t>in Mio. CHF</t>
  </si>
  <si>
    <t>Öffentliche Ausgaben für Bildung nach Schulstufe</t>
  </si>
  <si>
    <t>ab dem Rechnungsjahr 2009</t>
  </si>
  <si>
    <t>Tabelle 9.7.3</t>
  </si>
  <si>
    <t>Sekundar-
stufe I</t>
  </si>
  <si>
    <t>Sekundar-
stufe II</t>
  </si>
  <si>
    <t>Berufs-
bildung</t>
  </si>
  <si>
    <t>Tertiär-
stufe</t>
  </si>
  <si>
    <t>Quartär-
stufe</t>
  </si>
  <si>
    <t>Weitere
Ausgaben</t>
  </si>
  <si>
    <t xml:space="preserve"> Erläuterung zur Tabelle:</t>
  </si>
  <si>
    <t>Sekundarstufe I und Sekundarstufe II: Ab 2014 wird das Freiwillige 10. Schuljahr der Sekundarstufe II zugerechnet, vorher war es der Sekundarstufe I zugeteilt. Die Zeitreihe wurde entsprechend angepasst.</t>
  </si>
  <si>
    <t>Sekundarstufe II: Enthält die Ausgaben für das Freiwillige 10. Schuljahr, das Liechtensteinische Gymnasium 
(5.-7. Klasse) und die Berufsmaturitätsschule Liechtenstein.</t>
  </si>
  <si>
    <t>Berufsbildung: Umfasst die Ausgaben für die berufliche Grundbildung.</t>
  </si>
  <si>
    <t>Quartärstufe: Umfasst Angebote der Erwachsenenbildung und der Liechtensteinischen Kunstschule.</t>
  </si>
  <si>
    <t>Weitere Ausgaben: Hier sind unter anderem die Ausgaben für Sonderschulen, Tagesstrukturen, die Liechtensteinische 
Musikschule, Beiträge an Fachhochschulen und Universitäten im Ausland, Ausgaben für die Grundlagenforschung, 
der höheren Berufsbildung, Stipendien sowie die Investitionskosten enthalten.</t>
  </si>
  <si>
    <t>Fürstentum Liechtenstein</t>
  </si>
  <si>
    <t>Erscheinungsdatum:</t>
  </si>
  <si>
    <t>Version:</t>
  </si>
  <si>
    <t>Ersetzt Version vom:</t>
  </si>
  <si>
    <t>-</t>
  </si>
  <si>
    <t>Berichtsjahr:</t>
  </si>
  <si>
    <t xml:space="preserve">Erscheinungsweise: </t>
  </si>
  <si>
    <t>Jährlich</t>
  </si>
  <si>
    <t xml:space="preserve">Herausgeber: </t>
  </si>
  <si>
    <t>Amt für Statistik Liechtenstein</t>
  </si>
  <si>
    <t>Bearbeitung:</t>
  </si>
  <si>
    <t>Florian Beusch</t>
  </si>
  <si>
    <t>Auskunft:</t>
  </si>
  <si>
    <t>florian.beusch@llv.li, +423 236 64 68</t>
  </si>
  <si>
    <t xml:space="preserve">Sprache: </t>
  </si>
  <si>
    <t>Deutsch</t>
  </si>
  <si>
    <t>Nutzungsbedingungen:</t>
  </si>
  <si>
    <t>CC BY</t>
  </si>
  <si>
    <t>Publikations-ID:</t>
  </si>
  <si>
    <t>1_6_1</t>
  </si>
  <si>
    <t>Zeitreihen</t>
  </si>
  <si>
    <t>© Amt für Statistik am 3. März 2022 / Bildungsstatistik 2021</t>
  </si>
  <si>
    <t>8_1_1</t>
  </si>
  <si>
    <t>8_1_2</t>
  </si>
  <si>
    <t>8_1_3</t>
  </si>
  <si>
    <t>8_2_1</t>
  </si>
  <si>
    <t>9_7_2</t>
  </si>
  <si>
    <t>9_7_3</t>
  </si>
  <si>
    <t>9_7_1</t>
  </si>
  <si>
    <t>Oeffentliche Bildungsausgaben 2020</t>
  </si>
  <si>
    <t>Öffentliche Bildungsausgaben 2020</t>
  </si>
  <si>
    <t>485.2020.01.1_02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</si>
</sst>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64" formatCode="0.0"/>
    <numFmt numFmtId="165" formatCode="_ * #,##0.0_ ;_ * \-#,##0.0_ ;_ * &quot;-&quot;??_ ;_ @_ "/>
    <numFmt numFmtId="166" formatCode="0_ ;\-0\ "/>
    <numFmt numFmtId="167" formatCode="0.000000000"/>
    <numFmt numFmtId="168" formatCode="#,##0.0"/>
    <numFmt numFmtId="169" formatCode="#\ ###;0;0\ "/>
    <numFmt numFmtId="170" formatCode="0.000"/>
    <numFmt numFmtId="171" formatCode="###\ ###\ ###"/>
  </numFmts>
  <fonts count="27" x14ac:knownFonts="1">
    <font>
      <sz val="10"/>
      <name val="Arial"/>
    </font>
    <font>
      <sz val="11"/>
      <color theme="1"/>
      <name val="Calibri"/>
      <family val="2"/>
      <scheme val="minor"/>
    </font>
    <font>
      <sz val="10"/>
      <name val="Arial"/>
      <family val="2"/>
    </font>
    <font>
      <sz val="8"/>
      <name val="Arial"/>
      <family val="2"/>
    </font>
    <font>
      <b/>
      <sz val="10"/>
      <name val="Arial"/>
      <family val="2"/>
    </font>
    <font>
      <sz val="10"/>
      <name val="Arial"/>
      <family val="2"/>
    </font>
    <font>
      <b/>
      <sz val="10"/>
      <color indexed="23"/>
      <name val="Arial"/>
      <family val="2"/>
    </font>
    <font>
      <b/>
      <sz val="12"/>
      <name val="Arial"/>
      <family val="2"/>
    </font>
    <font>
      <b/>
      <sz val="20"/>
      <name val="Arial"/>
      <family val="2"/>
    </font>
    <font>
      <sz val="10"/>
      <name val="Century Gothic"/>
      <family val="2"/>
    </font>
    <font>
      <b/>
      <sz val="10"/>
      <color indexed="23"/>
      <name val="Arial"/>
      <family val="2"/>
    </font>
    <font>
      <sz val="10"/>
      <name val="Arial"/>
      <family val="2"/>
    </font>
    <font>
      <b/>
      <sz val="10"/>
      <name val="Arial"/>
      <family val="2"/>
    </font>
    <font>
      <sz val="10"/>
      <name val="Arial"/>
      <family val="2"/>
    </font>
    <font>
      <sz val="11"/>
      <color theme="1"/>
      <name val="Calibri"/>
      <family val="2"/>
      <scheme val="minor"/>
    </font>
    <font>
      <sz val="10"/>
      <color theme="1"/>
      <name val="Arial"/>
      <family val="2"/>
    </font>
    <font>
      <b/>
      <sz val="11"/>
      <name val="Arial"/>
      <family val="2"/>
    </font>
    <font>
      <i/>
      <sz val="10"/>
      <name val="Arial"/>
      <family val="2"/>
    </font>
    <font>
      <i/>
      <sz val="10.4"/>
      <color indexed="8"/>
      <name val="Arial"/>
      <family val="2"/>
    </font>
    <font>
      <u/>
      <sz val="10"/>
      <name val="Arial"/>
      <family val="2"/>
    </font>
    <font>
      <sz val="10"/>
      <color indexed="8"/>
      <name val="Arial"/>
      <family val="2"/>
    </font>
    <font>
      <sz val="9"/>
      <color indexed="8"/>
      <name val="Calibri"/>
      <family val="2"/>
    </font>
    <font>
      <sz val="12"/>
      <color indexed="8"/>
      <name val="Trebuchet MS"/>
      <family val="2"/>
    </font>
    <font>
      <b/>
      <sz val="12"/>
      <name val="Calibri"/>
      <family val="2"/>
      <scheme val="minor"/>
    </font>
    <font>
      <sz val="10"/>
      <name val="Calibri"/>
      <family val="2"/>
      <scheme val="minor"/>
    </font>
    <font>
      <u/>
      <sz val="10"/>
      <color theme="10"/>
      <name val="Arial"/>
      <family val="2"/>
    </font>
    <font>
      <sz val="10"/>
      <color theme="0" tint="-0.499984740745262"/>
      <name val="Arial"/>
      <family val="2"/>
    </font>
  </fonts>
  <fills count="4">
    <fill>
      <patternFill patternType="none"/>
    </fill>
    <fill>
      <patternFill patternType="gray125"/>
    </fill>
    <fill>
      <patternFill patternType="solid">
        <fgColor indexed="47"/>
        <bgColor indexed="64"/>
      </patternFill>
    </fill>
    <fill>
      <patternFill patternType="solid">
        <fgColor theme="9" tint="0.59999389629810485"/>
        <bgColor indexed="64"/>
      </patternFill>
    </fill>
  </fills>
  <borders count="12">
    <border>
      <left/>
      <right/>
      <top/>
      <bottom/>
      <diagonal/>
    </border>
    <border>
      <left/>
      <right/>
      <top/>
      <bottom style="thin">
        <color indexed="53"/>
      </bottom>
      <diagonal/>
    </border>
    <border>
      <left/>
      <right/>
      <top style="thin">
        <color indexed="53"/>
      </top>
      <bottom style="thin">
        <color indexed="53"/>
      </bottom>
      <diagonal/>
    </border>
    <border>
      <left/>
      <right/>
      <top style="thin">
        <color indexed="53"/>
      </top>
      <bottom/>
      <diagonal/>
    </border>
    <border>
      <left/>
      <right/>
      <top/>
      <bottom style="thin">
        <color indexed="64"/>
      </bottom>
      <diagonal/>
    </border>
    <border>
      <left/>
      <right/>
      <top style="thin">
        <color indexed="8"/>
      </top>
      <bottom style="thin">
        <color indexed="53"/>
      </bottom>
      <diagonal/>
    </border>
    <border>
      <left/>
      <right/>
      <top style="thin">
        <color indexed="64"/>
      </top>
      <bottom/>
      <diagonal/>
    </border>
    <border>
      <left/>
      <right/>
      <top style="thin">
        <color indexed="64"/>
      </top>
      <bottom style="thin">
        <color indexed="64"/>
      </bottom>
      <diagonal/>
    </border>
    <border>
      <left/>
      <right/>
      <top/>
      <bottom style="thin">
        <color rgb="FFFF3300"/>
      </bottom>
      <diagonal/>
    </border>
    <border>
      <left/>
      <right/>
      <top style="thin">
        <color theme="1"/>
      </top>
      <bottom style="thin">
        <color rgb="FFFF3300"/>
      </bottom>
      <diagonal/>
    </border>
    <border>
      <left/>
      <right/>
      <top/>
      <bottom style="thin">
        <color theme="1"/>
      </bottom>
      <diagonal/>
    </border>
    <border>
      <left/>
      <right/>
      <top style="thin">
        <color rgb="FFFF3300"/>
      </top>
      <bottom/>
      <diagonal/>
    </border>
  </borders>
  <cellStyleXfs count="9">
    <xf numFmtId="0" fontId="0" fillId="0" borderId="0"/>
    <xf numFmtId="0" fontId="14" fillId="0" borderId="0"/>
    <xf numFmtId="0" fontId="9" fillId="0" borderId="0"/>
    <xf numFmtId="0" fontId="2" fillId="0" borderId="0"/>
    <xf numFmtId="0" fontId="2" fillId="0" borderId="0"/>
    <xf numFmtId="0" fontId="1" fillId="0" borderId="0"/>
    <xf numFmtId="0" fontId="1" fillId="0" borderId="0"/>
    <xf numFmtId="0" fontId="1" fillId="0" borderId="0"/>
    <xf numFmtId="0" fontId="25" fillId="0" borderId="0" applyNumberFormat="0" applyFill="0" applyBorder="0" applyAlignment="0" applyProtection="0"/>
  </cellStyleXfs>
  <cellXfs count="243">
    <xf numFmtId="0" fontId="0" fillId="0" borderId="0" xfId="0"/>
    <xf numFmtId="0" fontId="4" fillId="0" borderId="0" xfId="0" applyFont="1"/>
    <xf numFmtId="0" fontId="5" fillId="0" borderId="0" xfId="0" applyFont="1"/>
    <xf numFmtId="0" fontId="4" fillId="0" borderId="1" xfId="0" applyFont="1" applyFill="1" applyBorder="1" applyAlignment="1">
      <alignment wrapText="1"/>
    </xf>
    <xf numFmtId="0" fontId="5" fillId="0" borderId="0" xfId="0" applyFont="1" applyAlignment="1">
      <alignment wrapText="1"/>
    </xf>
    <xf numFmtId="1" fontId="5" fillId="0" borderId="0" xfId="2" applyNumberFormat="1" applyFont="1" applyFill="1" applyBorder="1" applyAlignment="1">
      <alignment horizontal="right"/>
    </xf>
    <xf numFmtId="0" fontId="5" fillId="0" borderId="0" xfId="0" applyFont="1" applyFill="1" applyAlignment="1">
      <alignment horizontal="left" wrapText="1" indent="1"/>
    </xf>
    <xf numFmtId="1" fontId="5" fillId="0" borderId="0" xfId="0" applyNumberFormat="1" applyFont="1" applyAlignment="1">
      <alignment wrapText="1"/>
    </xf>
    <xf numFmtId="0" fontId="5" fillId="0" borderId="2" xfId="0" applyFont="1" applyFill="1" applyBorder="1" applyAlignment="1">
      <alignment wrapText="1"/>
    </xf>
    <xf numFmtId="0" fontId="5" fillId="0" borderId="1" xfId="0" applyFont="1" applyFill="1" applyBorder="1" applyAlignment="1">
      <alignment wrapText="1"/>
    </xf>
    <xf numFmtId="0" fontId="5" fillId="0" borderId="0" xfId="0" applyFont="1" applyBorder="1" applyAlignment="1">
      <alignment horizontal="left" wrapText="1" indent="2"/>
    </xf>
    <xf numFmtId="0" fontId="4" fillId="0" borderId="1" xfId="0" applyFont="1" applyFill="1" applyBorder="1"/>
    <xf numFmtId="0" fontId="5" fillId="0" borderId="3" xfId="0" applyFont="1" applyBorder="1" applyAlignment="1">
      <alignment horizontal="left" wrapText="1" indent="2"/>
    </xf>
    <xf numFmtId="0" fontId="5" fillId="0" borderId="0" xfId="0" applyFont="1" applyAlignment="1">
      <alignment horizontal="left" wrapText="1" indent="2"/>
    </xf>
    <xf numFmtId="0" fontId="4" fillId="0" borderId="0" xfId="0" applyFont="1" applyAlignment="1">
      <alignment horizontal="right" wrapText="1"/>
    </xf>
    <xf numFmtId="0" fontId="5" fillId="0" borderId="0" xfId="0" applyFont="1" applyFill="1" applyBorder="1" applyAlignment="1">
      <alignment horizontal="left" wrapText="1" indent="1"/>
    </xf>
    <xf numFmtId="1" fontId="5" fillId="0" borderId="0" xfId="0" applyNumberFormat="1" applyFont="1" applyBorder="1" applyAlignment="1">
      <alignment wrapText="1"/>
    </xf>
    <xf numFmtId="0" fontId="4" fillId="0" borderId="4" xfId="0" applyFont="1" applyBorder="1" applyAlignment="1">
      <alignment horizontal="right" wrapText="1"/>
    </xf>
    <xf numFmtId="0" fontId="4" fillId="0" borderId="4" xfId="0" applyFont="1" applyBorder="1" applyAlignment="1">
      <alignment horizontal="right"/>
    </xf>
    <xf numFmtId="0" fontId="4" fillId="0" borderId="0" xfId="0" applyFont="1" applyAlignment="1"/>
    <xf numFmtId="0" fontId="5" fillId="0" borderId="0" xfId="0" applyFont="1" applyAlignment="1">
      <alignment horizontal="right"/>
    </xf>
    <xf numFmtId="0" fontId="5" fillId="0" borderId="0" xfId="0" applyFont="1" applyBorder="1" applyAlignment="1">
      <alignment horizontal="left" wrapText="1" indent="1"/>
    </xf>
    <xf numFmtId="164" fontId="5" fillId="0" borderId="0" xfId="0" applyNumberFormat="1" applyFont="1" applyFill="1" applyBorder="1" applyAlignment="1">
      <alignment horizontal="right"/>
    </xf>
    <xf numFmtId="0" fontId="5" fillId="0" borderId="0" xfId="0" applyFont="1" applyAlignment="1">
      <alignment horizontal="left" wrapText="1" indent="1"/>
    </xf>
    <xf numFmtId="0" fontId="2" fillId="0" borderId="0" xfId="0" applyFont="1"/>
    <xf numFmtId="0" fontId="11" fillId="0" borderId="0" xfId="0" applyFont="1" applyAlignment="1"/>
    <xf numFmtId="0" fontId="12" fillId="0" borderId="0" xfId="0" applyFont="1"/>
    <xf numFmtId="0" fontId="12" fillId="0" borderId="0" xfId="0" applyFont="1" applyAlignment="1">
      <alignment horizontal="right"/>
    </xf>
    <xf numFmtId="164" fontId="12" fillId="0" borderId="0" xfId="0" applyNumberFormat="1" applyFont="1" applyAlignment="1">
      <alignment horizontal="right"/>
    </xf>
    <xf numFmtId="0" fontId="12" fillId="0" borderId="5" xfId="0" applyFont="1" applyBorder="1" applyAlignment="1">
      <alignment wrapText="1"/>
    </xf>
    <xf numFmtId="164" fontId="12" fillId="0" borderId="5" xfId="0" applyNumberFormat="1" applyFont="1" applyFill="1" applyBorder="1" applyAlignment="1"/>
    <xf numFmtId="0" fontId="13" fillId="0" borderId="2" xfId="0" applyFont="1" applyBorder="1"/>
    <xf numFmtId="0" fontId="13" fillId="0" borderId="3" xfId="0" applyFont="1" applyBorder="1" applyAlignment="1">
      <alignment horizontal="left" indent="1"/>
    </xf>
    <xf numFmtId="0" fontId="13" fillId="0" borderId="0" xfId="0" applyFont="1" applyBorder="1" applyAlignment="1">
      <alignment horizontal="left" wrapText="1" indent="2"/>
    </xf>
    <xf numFmtId="0" fontId="13" fillId="0" borderId="0" xfId="0" applyFont="1" applyBorder="1" applyAlignment="1">
      <alignment horizontal="left" indent="1"/>
    </xf>
    <xf numFmtId="164" fontId="13" fillId="0" borderId="0" xfId="0" applyNumberFormat="1" applyFont="1" applyFill="1" applyBorder="1" applyAlignment="1">
      <alignment horizontal="right"/>
    </xf>
    <xf numFmtId="0" fontId="13" fillId="0" borderId="0" xfId="0" applyFont="1" applyAlignment="1">
      <alignment horizontal="left" wrapText="1" indent="2"/>
    </xf>
    <xf numFmtId="0" fontId="13" fillId="0" borderId="1" xfId="0" applyFont="1" applyBorder="1"/>
    <xf numFmtId="0" fontId="5" fillId="0" borderId="4" xfId="0" applyFont="1" applyBorder="1"/>
    <xf numFmtId="0" fontId="5" fillId="0" borderId="4" xfId="0" applyFont="1" applyBorder="1" applyAlignment="1">
      <alignment horizontal="right"/>
    </xf>
    <xf numFmtId="0" fontId="4" fillId="0" borderId="0" xfId="0" applyFont="1" applyBorder="1" applyAlignment="1">
      <alignment horizontal="right" wrapText="1"/>
    </xf>
    <xf numFmtId="0" fontId="4" fillId="0" borderId="4" xfId="0" applyFont="1" applyBorder="1" applyAlignment="1">
      <alignment horizontal="left"/>
    </xf>
    <xf numFmtId="0" fontId="4" fillId="0" borderId="0" xfId="0" applyFont="1" applyFill="1" applyBorder="1" applyAlignment="1">
      <alignment wrapText="1"/>
    </xf>
    <xf numFmtId="0" fontId="2" fillId="0" borderId="0" xfId="0" applyFont="1" applyAlignment="1">
      <alignment horizontal="left" wrapText="1" indent="1"/>
    </xf>
    <xf numFmtId="164" fontId="4" fillId="0" borderId="1" xfId="0" applyNumberFormat="1" applyFont="1" applyFill="1" applyBorder="1" applyAlignment="1">
      <alignment horizontal="right"/>
    </xf>
    <xf numFmtId="164" fontId="5" fillId="0" borderId="2" xfId="0" applyNumberFormat="1" applyFont="1" applyFill="1" applyBorder="1" applyAlignment="1">
      <alignment horizontal="right"/>
    </xf>
    <xf numFmtId="164" fontId="2" fillId="0" borderId="0" xfId="0" applyNumberFormat="1" applyFont="1" applyFill="1" applyBorder="1" applyAlignment="1">
      <alignment horizontal="right"/>
    </xf>
    <xf numFmtId="164" fontId="5" fillId="0" borderId="1" xfId="0" applyNumberFormat="1" applyFont="1" applyFill="1" applyBorder="1" applyAlignment="1">
      <alignment horizontal="right"/>
    </xf>
    <xf numFmtId="164" fontId="5" fillId="0" borderId="0" xfId="2" applyNumberFormat="1" applyFont="1" applyFill="1" applyBorder="1" applyAlignment="1">
      <alignment horizontal="right"/>
    </xf>
    <xf numFmtId="0" fontId="2" fillId="0" borderId="0" xfId="0" applyFont="1" applyBorder="1" applyAlignment="1">
      <alignment horizontal="left" wrapText="1" indent="1"/>
    </xf>
    <xf numFmtId="164" fontId="13" fillId="0" borderId="0" xfId="2" applyNumberFormat="1" applyFont="1" applyFill="1" applyBorder="1" applyAlignment="1">
      <alignment horizontal="right"/>
    </xf>
    <xf numFmtId="164" fontId="13" fillId="0" borderId="1" xfId="0" applyNumberFormat="1" applyFont="1" applyFill="1" applyBorder="1" applyAlignment="1">
      <alignment horizontal="right"/>
    </xf>
    <xf numFmtId="0" fontId="2" fillId="0" borderId="0" xfId="0" applyFont="1" applyBorder="1" applyAlignment="1">
      <alignment horizontal="left" indent="1"/>
    </xf>
    <xf numFmtId="0" fontId="2" fillId="0" borderId="0" xfId="0" applyFont="1" applyBorder="1" applyAlignment="1">
      <alignment horizontal="left" wrapText="1" indent="2"/>
    </xf>
    <xf numFmtId="165" fontId="2" fillId="0" borderId="0" xfId="0" applyNumberFormat="1" applyFont="1" applyFill="1" applyBorder="1" applyAlignment="1">
      <alignment horizontal="right" wrapText="1"/>
    </xf>
    <xf numFmtId="164" fontId="13" fillId="0" borderId="2" xfId="0" applyNumberFormat="1" applyFont="1" applyFill="1" applyBorder="1" applyAlignment="1">
      <alignment horizontal="right"/>
    </xf>
    <xf numFmtId="0" fontId="5" fillId="0" borderId="2" xfId="0" applyFont="1" applyBorder="1"/>
    <xf numFmtId="0" fontId="4" fillId="0" borderId="6" xfId="0" applyFont="1" applyFill="1" applyBorder="1" applyAlignment="1">
      <alignment horizontal="left" wrapText="1"/>
    </xf>
    <xf numFmtId="3" fontId="5" fillId="0" borderId="0" xfId="2" applyNumberFormat="1" applyFont="1" applyFill="1" applyBorder="1" applyAlignment="1">
      <alignment horizontal="right"/>
    </xf>
    <xf numFmtId="3" fontId="2" fillId="0" borderId="0" xfId="2" applyNumberFormat="1" applyFont="1" applyFill="1" applyBorder="1" applyAlignment="1">
      <alignment horizontal="right"/>
    </xf>
    <xf numFmtId="41" fontId="2" fillId="0" borderId="0" xfId="2" applyNumberFormat="1" applyFont="1" applyFill="1" applyBorder="1" applyAlignment="1">
      <alignment horizontal="right"/>
    </xf>
    <xf numFmtId="1" fontId="5" fillId="0" borderId="0" xfId="0" applyNumberFormat="1" applyFont="1" applyFill="1" applyBorder="1" applyAlignment="1">
      <alignment horizontal="right"/>
    </xf>
    <xf numFmtId="0" fontId="5" fillId="0" borderId="2" xfId="0" applyFont="1" applyFill="1" applyBorder="1" applyAlignment="1">
      <alignment horizontal="left" wrapText="1"/>
    </xf>
    <xf numFmtId="0" fontId="5" fillId="0" borderId="1" xfId="0" applyFont="1" applyFill="1" applyBorder="1" applyAlignment="1">
      <alignment horizontal="left" wrapText="1"/>
    </xf>
    <xf numFmtId="1" fontId="2" fillId="0" borderId="0" xfId="2" applyNumberFormat="1" applyFont="1" applyFill="1" applyBorder="1" applyAlignment="1">
      <alignment horizontal="right"/>
    </xf>
    <xf numFmtId="1" fontId="5" fillId="2" borderId="0" xfId="2" applyNumberFormat="1" applyFont="1" applyFill="1" applyBorder="1" applyAlignment="1">
      <alignment horizontal="right"/>
    </xf>
    <xf numFmtId="0" fontId="2" fillId="0" borderId="0" xfId="0" applyFont="1" applyFill="1" applyAlignment="1">
      <alignment horizontal="left" wrapText="1" indent="1"/>
    </xf>
    <xf numFmtId="41" fontId="5" fillId="2" borderId="0" xfId="0" applyNumberFormat="1" applyFont="1" applyFill="1" applyBorder="1" applyAlignment="1">
      <alignment horizontal="right"/>
    </xf>
    <xf numFmtId="41" fontId="5" fillId="0" borderId="0" xfId="0" applyNumberFormat="1" applyFont="1" applyFill="1" applyBorder="1" applyAlignment="1">
      <alignment horizontal="right"/>
    </xf>
    <xf numFmtId="41" fontId="2" fillId="0" borderId="0" xfId="0" applyNumberFormat="1" applyFont="1" applyFill="1" applyBorder="1" applyAlignment="1">
      <alignment horizontal="right" wrapText="1"/>
    </xf>
    <xf numFmtId="1" fontId="4" fillId="2" borderId="1" xfId="0" applyNumberFormat="1" applyFont="1" applyFill="1" applyBorder="1" applyAlignment="1">
      <alignment horizontal="right"/>
    </xf>
    <xf numFmtId="1" fontId="5" fillId="2" borderId="2" xfId="0" applyNumberFormat="1" applyFont="1" applyFill="1" applyBorder="1" applyAlignment="1">
      <alignment horizontal="right"/>
    </xf>
    <xf numFmtId="1" fontId="5" fillId="2" borderId="0" xfId="0" applyNumberFormat="1" applyFont="1" applyFill="1" applyBorder="1" applyAlignment="1">
      <alignment horizontal="right"/>
    </xf>
    <xf numFmtId="1" fontId="5" fillId="2" borderId="1" xfId="0" applyNumberFormat="1" applyFont="1" applyFill="1" applyBorder="1" applyAlignment="1">
      <alignment horizontal="right"/>
    </xf>
    <xf numFmtId="1" fontId="4" fillId="0" borderId="1" xfId="0" applyNumberFormat="1" applyFont="1" applyFill="1" applyBorder="1" applyAlignment="1">
      <alignment horizontal="right"/>
    </xf>
    <xf numFmtId="1" fontId="5" fillId="0" borderId="2" xfId="0" applyNumberFormat="1" applyFont="1" applyFill="1" applyBorder="1" applyAlignment="1">
      <alignment horizontal="right"/>
    </xf>
    <xf numFmtId="1" fontId="5" fillId="0" borderId="1" xfId="2" applyNumberFormat="1" applyFont="1" applyFill="1" applyBorder="1" applyAlignment="1">
      <alignment horizontal="right"/>
    </xf>
    <xf numFmtId="1" fontId="5" fillId="0" borderId="1" xfId="0" applyNumberFormat="1" applyFont="1" applyFill="1" applyBorder="1" applyAlignment="1">
      <alignment horizontal="right"/>
    </xf>
    <xf numFmtId="1" fontId="2" fillId="0" borderId="0" xfId="0" applyNumberFormat="1" applyFont="1" applyFill="1" applyBorder="1" applyAlignment="1">
      <alignment horizontal="right" wrapText="1"/>
    </xf>
    <xf numFmtId="1" fontId="12" fillId="2" borderId="5" xfId="0" applyNumberFormat="1" applyFont="1" applyFill="1" applyBorder="1" applyAlignment="1"/>
    <xf numFmtId="1" fontId="13" fillId="2" borderId="3" xfId="0" applyNumberFormat="1" applyFont="1" applyFill="1" applyBorder="1" applyAlignment="1">
      <alignment horizontal="right"/>
    </xf>
    <xf numFmtId="1" fontId="13" fillId="2" borderId="0" xfId="0" applyNumberFormat="1" applyFont="1" applyFill="1" applyBorder="1" applyAlignment="1">
      <alignment horizontal="right"/>
    </xf>
    <xf numFmtId="1" fontId="13" fillId="2" borderId="1" xfId="0" applyNumberFormat="1" applyFont="1" applyFill="1" applyBorder="1" applyAlignment="1">
      <alignment horizontal="right"/>
    </xf>
    <xf numFmtId="1" fontId="12" fillId="0" borderId="5" xfId="2" applyNumberFormat="1" applyFont="1" applyFill="1" applyBorder="1" applyAlignment="1"/>
    <xf numFmtId="1" fontId="13" fillId="0" borderId="2" xfId="2" applyNumberFormat="1" applyFont="1" applyFill="1" applyBorder="1" applyAlignment="1">
      <alignment horizontal="right"/>
    </xf>
    <xf numFmtId="1" fontId="13" fillId="0" borderId="0" xfId="2" applyNumberFormat="1" applyFont="1" applyFill="1" applyBorder="1" applyAlignment="1">
      <alignment horizontal="right"/>
    </xf>
    <xf numFmtId="1" fontId="13" fillId="0" borderId="1" xfId="2" applyNumberFormat="1" applyFont="1" applyFill="1" applyBorder="1" applyAlignment="1">
      <alignment horizontal="right"/>
    </xf>
    <xf numFmtId="1" fontId="2" fillId="0" borderId="0" xfId="0" applyNumberFormat="1" applyFont="1" applyFill="1" applyBorder="1" applyAlignment="1">
      <alignment horizontal="right"/>
    </xf>
    <xf numFmtId="0" fontId="5" fillId="0" borderId="0" xfId="0" applyNumberFormat="1" applyFont="1" applyFill="1" applyBorder="1" applyAlignment="1">
      <alignment horizontal="right"/>
    </xf>
    <xf numFmtId="166" fontId="2" fillId="0" borderId="0" xfId="0" applyNumberFormat="1" applyFont="1" applyFill="1" applyBorder="1" applyAlignment="1">
      <alignment horizontal="right" wrapText="1"/>
    </xf>
    <xf numFmtId="0" fontId="5" fillId="0" borderId="0" xfId="2" applyNumberFormat="1" applyFont="1" applyFill="1" applyBorder="1" applyAlignment="1">
      <alignment horizontal="right"/>
    </xf>
    <xf numFmtId="0" fontId="2" fillId="0" borderId="0" xfId="0" applyNumberFormat="1" applyFont="1" applyFill="1" applyBorder="1" applyAlignment="1">
      <alignment horizontal="right" wrapText="1"/>
    </xf>
    <xf numFmtId="1" fontId="0" fillId="0" borderId="0" xfId="0" applyNumberFormat="1"/>
    <xf numFmtId="0" fontId="0" fillId="0" borderId="0" xfId="0" applyFill="1"/>
    <xf numFmtId="164" fontId="2" fillId="0" borderId="0" xfId="0" applyNumberFormat="1" applyFont="1" applyFill="1" applyBorder="1" applyAlignment="1">
      <alignment horizontal="right" wrapText="1"/>
    </xf>
    <xf numFmtId="1" fontId="2" fillId="2" borderId="6" xfId="2" applyNumberFormat="1" applyFont="1" applyFill="1" applyBorder="1" applyAlignment="1">
      <alignment horizontal="right"/>
    </xf>
    <xf numFmtId="1" fontId="2" fillId="0" borderId="6" xfId="2" applyNumberFormat="1" applyFont="1" applyFill="1" applyBorder="1" applyAlignment="1">
      <alignment horizontal="right"/>
    </xf>
    <xf numFmtId="3" fontId="2" fillId="0" borderId="6" xfId="2" applyNumberFormat="1" applyFont="1" applyFill="1" applyBorder="1" applyAlignment="1">
      <alignment horizontal="right"/>
    </xf>
    <xf numFmtId="1" fontId="2" fillId="0" borderId="6" xfId="0" applyNumberFormat="1" applyFont="1" applyBorder="1" applyAlignment="1">
      <alignment wrapText="1"/>
    </xf>
    <xf numFmtId="167" fontId="0" fillId="0" borderId="0" xfId="0" applyNumberFormat="1"/>
    <xf numFmtId="0" fontId="13" fillId="0" borderId="0" xfId="0" applyFont="1" applyFill="1" applyBorder="1" applyAlignment="1">
      <alignment horizontal="left" wrapText="1" indent="2"/>
    </xf>
    <xf numFmtId="0" fontId="13" fillId="0" borderId="0" xfId="0" applyFont="1" applyFill="1" applyAlignment="1">
      <alignment horizontal="left" wrapText="1" indent="2"/>
    </xf>
    <xf numFmtId="0" fontId="15" fillId="0" borderId="0" xfId="0" applyFont="1" applyFill="1" applyBorder="1" applyAlignment="1">
      <alignment horizontal="right"/>
    </xf>
    <xf numFmtId="0" fontId="15" fillId="0" borderId="0" xfId="0" applyFont="1" applyFill="1" applyBorder="1" applyAlignment="1">
      <alignment horizontal="left" vertical="top" wrapText="1"/>
    </xf>
    <xf numFmtId="0" fontId="15" fillId="0" borderId="0" xfId="0" applyFont="1" applyFill="1" applyBorder="1" applyAlignment="1">
      <alignment vertical="top" wrapText="1"/>
    </xf>
    <xf numFmtId="0" fontId="2" fillId="0" borderId="0" xfId="3"/>
    <xf numFmtId="164" fontId="2" fillId="0" borderId="8" xfId="3" applyNumberFormat="1" applyBorder="1"/>
    <xf numFmtId="0" fontId="2" fillId="0" borderId="8" xfId="3" applyFont="1" applyFill="1" applyBorder="1" applyAlignment="1">
      <alignment wrapText="1"/>
    </xf>
    <xf numFmtId="164" fontId="2" fillId="0" borderId="0" xfId="3" applyNumberFormat="1"/>
    <xf numFmtId="0" fontId="2" fillId="0" borderId="0" xfId="3" applyFont="1" applyBorder="1" applyAlignment="1">
      <alignment horizontal="left" indent="2"/>
    </xf>
    <xf numFmtId="0" fontId="2" fillId="0" borderId="0" xfId="3" applyFont="1" applyAlignment="1">
      <alignment horizontal="left" indent="2"/>
    </xf>
    <xf numFmtId="0" fontId="2" fillId="0" borderId="8" xfId="3" applyFont="1" applyBorder="1" applyAlignment="1">
      <alignment horizontal="left" indent="1"/>
    </xf>
    <xf numFmtId="164" fontId="2" fillId="0" borderId="0" xfId="3" applyNumberFormat="1" applyBorder="1"/>
    <xf numFmtId="164" fontId="4" fillId="0" borderId="8" xfId="3" applyNumberFormat="1" applyFont="1" applyFill="1" applyBorder="1"/>
    <xf numFmtId="0" fontId="4" fillId="0" borderId="8" xfId="3" applyFont="1" applyFill="1" applyBorder="1"/>
    <xf numFmtId="0" fontId="4" fillId="0" borderId="10" xfId="3" applyFont="1" applyBorder="1" applyAlignment="1">
      <alignment horizontal="right"/>
    </xf>
    <xf numFmtId="0" fontId="4" fillId="0" borderId="0" xfId="3" applyFont="1" applyBorder="1"/>
    <xf numFmtId="0" fontId="6" fillId="0" borderId="0" xfId="3" applyFont="1" applyAlignment="1">
      <alignment horizontal="right"/>
    </xf>
    <xf numFmtId="0" fontId="2" fillId="0" borderId="0" xfId="3" applyFont="1"/>
    <xf numFmtId="0" fontId="4" fillId="0" borderId="0" xfId="3" applyFont="1"/>
    <xf numFmtId="0" fontId="4" fillId="3" borderId="9" xfId="3" applyFont="1" applyFill="1" applyBorder="1"/>
    <xf numFmtId="0" fontId="2" fillId="3" borderId="8" xfId="3" applyFill="1" applyBorder="1"/>
    <xf numFmtId="0" fontId="2" fillId="3" borderId="0" xfId="3" applyFill="1" applyBorder="1"/>
    <xf numFmtId="0" fontId="2" fillId="3" borderId="0" xfId="3" applyFill="1"/>
    <xf numFmtId="0" fontId="4" fillId="0" borderId="0" xfId="3" applyFont="1" applyFill="1" applyAlignment="1">
      <alignment horizontal="right" wrapText="1"/>
    </xf>
    <xf numFmtId="0" fontId="4" fillId="0" borderId="0" xfId="3" applyFont="1" applyAlignment="1">
      <alignment horizontal="right" wrapText="1"/>
    </xf>
    <xf numFmtId="0" fontId="2" fillId="0" borderId="0" xfId="3" applyFont="1" applyBorder="1" applyAlignment="1">
      <alignment horizontal="left"/>
    </xf>
    <xf numFmtId="168" fontId="2" fillId="0" borderId="6" xfId="3" applyNumberFormat="1" applyFont="1" applyBorder="1"/>
    <xf numFmtId="1" fontId="2" fillId="0" borderId="6" xfId="3" applyNumberFormat="1" applyFont="1" applyBorder="1"/>
    <xf numFmtId="164" fontId="2" fillId="0" borderId="6" xfId="3" applyNumberFormat="1" applyFont="1" applyBorder="1"/>
    <xf numFmtId="0" fontId="2" fillId="0" borderId="0" xfId="3" applyFont="1" applyAlignment="1">
      <alignment horizontal="left"/>
    </xf>
    <xf numFmtId="168" fontId="2" fillId="0" borderId="0" xfId="3" applyNumberFormat="1" applyFont="1"/>
    <xf numFmtId="1" fontId="2" fillId="0" borderId="0" xfId="3" applyNumberFormat="1" applyFont="1"/>
    <xf numFmtId="164" fontId="2" fillId="0" borderId="0" xfId="3" applyNumberFormat="1" applyFont="1"/>
    <xf numFmtId="164" fontId="2" fillId="0" borderId="0" xfId="3" applyNumberFormat="1" applyFont="1" applyBorder="1"/>
    <xf numFmtId="1" fontId="2" fillId="0" borderId="0" xfId="3" applyNumberFormat="1" applyFont="1" applyAlignment="1">
      <alignment horizontal="right"/>
    </xf>
    <xf numFmtId="164" fontId="2" fillId="0" borderId="0" xfId="3" applyNumberFormat="1" applyFont="1" applyAlignment="1">
      <alignment horizontal="right"/>
    </xf>
    <xf numFmtId="0" fontId="17" fillId="0" borderId="0" xfId="3" applyFont="1" applyAlignment="1">
      <alignment horizontal="left"/>
    </xf>
    <xf numFmtId="164" fontId="17" fillId="0" borderId="0" xfId="3" applyNumberFormat="1" applyFont="1"/>
    <xf numFmtId="1" fontId="17" fillId="0" borderId="0" xfId="3" applyNumberFormat="1" applyFont="1"/>
    <xf numFmtId="1" fontId="17" fillId="0" borderId="0" xfId="3" applyNumberFormat="1" applyFont="1" applyAlignment="1">
      <alignment horizontal="right"/>
    </xf>
    <xf numFmtId="164" fontId="17" fillId="0" borderId="0" xfId="3" applyNumberFormat="1" applyFont="1" applyAlignment="1">
      <alignment horizontal="right"/>
    </xf>
    <xf numFmtId="164" fontId="17" fillId="0" borderId="0" xfId="3" applyNumberFormat="1" applyFont="1" applyBorder="1"/>
    <xf numFmtId="1" fontId="2" fillId="0" borderId="0" xfId="3" applyNumberFormat="1"/>
    <xf numFmtId="1" fontId="2" fillId="0" borderId="0" xfId="3" applyNumberFormat="1" applyFont="1" applyFill="1" applyAlignment="1">
      <alignment horizontal="right"/>
    </xf>
    <xf numFmtId="164" fontId="2" fillId="0" borderId="0" xfId="3" applyNumberFormat="1" applyFont="1" applyFill="1" applyAlignment="1">
      <alignment horizontal="right"/>
    </xf>
    <xf numFmtId="0" fontId="2" fillId="0" borderId="0" xfId="3" applyFont="1" applyAlignment="1">
      <alignment horizontal="right" vertical="center"/>
    </xf>
    <xf numFmtId="169" fontId="18" fillId="0" borderId="0" xfId="4" applyNumberFormat="1" applyFont="1" applyFill="1" applyBorder="1" applyAlignment="1">
      <alignment horizontal="right"/>
    </xf>
    <xf numFmtId="1" fontId="2" fillId="0" borderId="0" xfId="3" applyNumberFormat="1" applyFont="1" applyFill="1"/>
    <xf numFmtId="164" fontId="2" fillId="0" borderId="0" xfId="3" applyNumberFormat="1" applyFont="1" applyFill="1" applyBorder="1"/>
    <xf numFmtId="164" fontId="2" fillId="0" borderId="0" xfId="3" applyNumberFormat="1" applyFont="1" applyFill="1"/>
    <xf numFmtId="1" fontId="19" fillId="0" borderId="0" xfId="3" applyNumberFormat="1" applyFont="1" applyAlignment="1">
      <alignment horizontal="right"/>
    </xf>
    <xf numFmtId="0" fontId="2" fillId="0" borderId="0" xfId="3" applyFont="1" applyAlignment="1">
      <alignment horizontal="left" wrapText="1"/>
    </xf>
    <xf numFmtId="0" fontId="4" fillId="0" borderId="0" xfId="3" applyFont="1" applyAlignment="1">
      <alignment horizontal="center" wrapText="1"/>
    </xf>
    <xf numFmtId="0" fontId="4" fillId="0" borderId="4" xfId="3" applyFont="1" applyFill="1" applyBorder="1" applyAlignment="1">
      <alignment horizontal="right" wrapText="1"/>
    </xf>
    <xf numFmtId="0" fontId="4" fillId="0" borderId="4" xfId="3" applyFont="1" applyBorder="1" applyAlignment="1">
      <alignment horizontal="right" wrapText="1"/>
    </xf>
    <xf numFmtId="0" fontId="2" fillId="0" borderId="0" xfId="3" applyBorder="1" applyAlignment="1">
      <alignment horizontal="left"/>
    </xf>
    <xf numFmtId="168" fontId="2" fillId="2" borderId="6" xfId="3" applyNumberFormat="1" applyFill="1" applyBorder="1"/>
    <xf numFmtId="164" fontId="2" fillId="0" borderId="6" xfId="3" applyNumberFormat="1" applyBorder="1"/>
    <xf numFmtId="168" fontId="2" fillId="0" borderId="6" xfId="3" applyNumberFormat="1" applyFont="1" applyBorder="1" applyAlignment="1">
      <alignment horizontal="right" vertical="center"/>
    </xf>
    <xf numFmtId="0" fontId="2" fillId="0" borderId="0" xfId="3" applyAlignment="1">
      <alignment horizontal="left"/>
    </xf>
    <xf numFmtId="168" fontId="2" fillId="2" borderId="0" xfId="3" applyNumberFormat="1" applyFill="1" applyBorder="1"/>
    <xf numFmtId="168" fontId="2" fillId="0" borderId="0" xfId="3" applyNumberFormat="1" applyFont="1" applyBorder="1" applyAlignment="1">
      <alignment horizontal="right" vertical="center"/>
    </xf>
    <xf numFmtId="168" fontId="2" fillId="0" borderId="0" xfId="3" applyNumberFormat="1" applyFont="1" applyFill="1" applyBorder="1" applyAlignment="1">
      <alignment horizontal="right" vertical="center"/>
    </xf>
    <xf numFmtId="168" fontId="2" fillId="2" borderId="0" xfId="3" applyNumberFormat="1" applyFont="1" applyFill="1" applyBorder="1"/>
    <xf numFmtId="0" fontId="2" fillId="0" borderId="0" xfId="3" applyFill="1" applyBorder="1"/>
    <xf numFmtId="0" fontId="20" fillId="0" borderId="0" xfId="5" applyFont="1" applyAlignment="1">
      <alignment vertical="top" wrapText="1"/>
    </xf>
    <xf numFmtId="0" fontId="21" fillId="0" borderId="0" xfId="6" applyFont="1" applyFill="1" applyBorder="1"/>
    <xf numFmtId="0" fontId="21" fillId="0" borderId="0" xfId="6" applyFont="1" applyFill="1" applyBorder="1" applyAlignment="1">
      <alignment vertical="top" wrapText="1"/>
    </xf>
    <xf numFmtId="164" fontId="2" fillId="0" borderId="0" xfId="3" applyNumberFormat="1" applyFill="1" applyBorder="1"/>
    <xf numFmtId="0" fontId="2" fillId="0" borderId="0" xfId="3" applyNumberFormat="1"/>
    <xf numFmtId="1" fontId="2" fillId="0" borderId="0" xfId="3" applyNumberFormat="1" applyFont="1" applyFill="1" applyBorder="1" applyAlignment="1">
      <alignment horizontal="right"/>
    </xf>
    <xf numFmtId="164" fontId="2" fillId="2" borderId="6" xfId="3" applyNumberFormat="1" applyFont="1" applyFill="1" applyBorder="1" applyAlignment="1">
      <alignment wrapText="1"/>
    </xf>
    <xf numFmtId="164" fontId="2" fillId="0" borderId="6" xfId="3" applyNumberFormat="1" applyFont="1" applyFill="1" applyBorder="1" applyAlignment="1">
      <alignment wrapText="1"/>
    </xf>
    <xf numFmtId="164" fontId="2" fillId="0" borderId="0" xfId="3" applyNumberFormat="1" applyFont="1" applyFill="1" applyBorder="1" applyAlignment="1">
      <alignment wrapText="1"/>
    </xf>
    <xf numFmtId="164" fontId="2" fillId="2" borderId="0" xfId="3" applyNumberFormat="1" applyFont="1" applyFill="1" applyBorder="1" applyAlignment="1">
      <alignment wrapText="1"/>
    </xf>
    <xf numFmtId="0" fontId="2" fillId="0" borderId="0" xfId="3" applyFont="1" applyFill="1" applyBorder="1" applyAlignment="1">
      <alignment horizontal="left"/>
    </xf>
    <xf numFmtId="170" fontId="2" fillId="0" borderId="0" xfId="3" applyNumberFormat="1"/>
    <xf numFmtId="168" fontId="2" fillId="0" borderId="0" xfId="3" applyNumberFormat="1" applyFill="1" applyBorder="1"/>
    <xf numFmtId="0" fontId="2" fillId="0" borderId="0" xfId="3" applyFill="1"/>
    <xf numFmtId="1" fontId="4" fillId="0" borderId="0" xfId="3" applyNumberFormat="1" applyFont="1" applyFill="1" applyBorder="1" applyAlignment="1">
      <alignment horizontal="right"/>
    </xf>
    <xf numFmtId="1" fontId="2" fillId="0" borderId="0" xfId="3" applyNumberFormat="1" applyFill="1"/>
    <xf numFmtId="0" fontId="2" fillId="0" borderId="0" xfId="3" applyBorder="1"/>
    <xf numFmtId="171" fontId="2" fillId="0" borderId="0" xfId="3" applyNumberFormat="1" applyFont="1" applyFill="1" applyBorder="1" applyAlignment="1">
      <alignment horizontal="right"/>
    </xf>
    <xf numFmtId="171" fontId="2" fillId="0" borderId="0" xfId="3" applyNumberFormat="1"/>
    <xf numFmtId="0" fontId="22" fillId="0" borderId="0" xfId="3" applyFont="1" applyFill="1" applyBorder="1"/>
    <xf numFmtId="0" fontId="23" fillId="0" borderId="0" xfId="3" applyFont="1" applyAlignment="1">
      <alignment horizontal="left" vertical="center"/>
    </xf>
    <xf numFmtId="0" fontId="2" fillId="0" borderId="0" xfId="3" applyAlignment="1">
      <alignment horizontal="left" vertical="center"/>
    </xf>
    <xf numFmtId="0" fontId="24" fillId="0" borderId="0" xfId="7" applyFont="1" applyFill="1" applyBorder="1" applyAlignment="1">
      <alignment horizontal="left" vertical="center"/>
    </xf>
    <xf numFmtId="0" fontId="24" fillId="0" borderId="0" xfId="3" applyFont="1" applyBorder="1" applyAlignment="1">
      <alignment horizontal="left" vertical="center"/>
    </xf>
    <xf numFmtId="14" fontId="24" fillId="0" borderId="0" xfId="3" applyNumberFormat="1" applyFont="1" applyBorder="1" applyAlignment="1">
      <alignment horizontal="left" vertical="center"/>
    </xf>
    <xf numFmtId="0" fontId="24" fillId="0" borderId="0" xfId="3" quotePrefix="1" applyFont="1" applyBorder="1" applyAlignment="1">
      <alignment horizontal="left" vertical="center"/>
    </xf>
    <xf numFmtId="0" fontId="8" fillId="0" borderId="0" xfId="3" applyFont="1"/>
    <xf numFmtId="0" fontId="25" fillId="0" borderId="0" xfId="8"/>
    <xf numFmtId="0" fontId="26" fillId="0" borderId="0" xfId="0" applyFont="1" applyAlignment="1"/>
    <xf numFmtId="0" fontId="16" fillId="0" borderId="0" xfId="3" applyFont="1"/>
    <xf numFmtId="0" fontId="4" fillId="0" borderId="0" xfId="3" applyFont="1"/>
    <xf numFmtId="0" fontId="26" fillId="0" borderId="11" xfId="0" applyFont="1" applyBorder="1" applyAlignment="1">
      <alignment horizontal="right"/>
    </xf>
    <xf numFmtId="0" fontId="26" fillId="0" borderId="0" xfId="0" applyFont="1" applyAlignment="1">
      <alignment horizontal="right"/>
    </xf>
    <xf numFmtId="0" fontId="6" fillId="0" borderId="0" xfId="0" applyFont="1" applyAlignment="1">
      <alignment horizontal="right"/>
    </xf>
    <xf numFmtId="0" fontId="5" fillId="0" borderId="0" xfId="0" applyFont="1" applyAlignment="1"/>
    <xf numFmtId="0" fontId="4" fillId="0" borderId="0" xfId="0" applyFont="1" applyAlignment="1"/>
    <xf numFmtId="0" fontId="0" fillId="0" borderId="0" xfId="0" applyAlignment="1"/>
    <xf numFmtId="0" fontId="7" fillId="0" borderId="0" xfId="0" applyFont="1" applyAlignment="1"/>
    <xf numFmtId="0" fontId="4" fillId="0" borderId="4" xfId="0" applyFont="1" applyBorder="1" applyAlignment="1">
      <alignment horizontal="left" indent="2"/>
    </xf>
    <xf numFmtId="0" fontId="7" fillId="0" borderId="0" xfId="0" applyFont="1" applyAlignment="1">
      <alignment horizontal="left"/>
    </xf>
    <xf numFmtId="0" fontId="10" fillId="0" borderId="0" xfId="0" applyFont="1" applyAlignment="1">
      <alignment horizontal="right"/>
    </xf>
    <xf numFmtId="0" fontId="11" fillId="0" borderId="0" xfId="0" applyFont="1" applyAlignment="1"/>
    <xf numFmtId="0" fontId="12" fillId="0" borderId="4" xfId="0" applyFont="1" applyBorder="1" applyAlignment="1">
      <alignment horizontal="left" indent="2"/>
    </xf>
    <xf numFmtId="0" fontId="4" fillId="0" borderId="4" xfId="0" applyFont="1" applyBorder="1" applyAlignment="1">
      <alignment horizontal="left" indent="5"/>
    </xf>
    <xf numFmtId="0" fontId="0" fillId="0" borderId="0" xfId="0" applyFill="1" applyAlignment="1">
      <alignment horizontal="left"/>
    </xf>
    <xf numFmtId="0" fontId="4" fillId="0" borderId="7" xfId="0" applyFont="1" applyBorder="1" applyAlignment="1"/>
    <xf numFmtId="0" fontId="4" fillId="0" borderId="0" xfId="0" applyFont="1" applyBorder="1" applyAlignment="1">
      <alignment horizontal="left"/>
    </xf>
    <xf numFmtId="0" fontId="4" fillId="0" borderId="4" xfId="0" applyFont="1" applyBorder="1" applyAlignment="1">
      <alignment horizontal="left"/>
    </xf>
    <xf numFmtId="0" fontId="7" fillId="0" borderId="0" xfId="0" applyFont="1" applyAlignment="1">
      <alignment wrapText="1"/>
    </xf>
    <xf numFmtId="0" fontId="0" fillId="0" borderId="0" xfId="0" applyAlignment="1">
      <alignment wrapText="1"/>
    </xf>
    <xf numFmtId="0" fontId="4" fillId="0" borderId="4" xfId="0" applyFont="1" applyBorder="1" applyAlignment="1">
      <alignment horizontal="left" indent="3"/>
    </xf>
    <xf numFmtId="0" fontId="5" fillId="0" borderId="0" xfId="0" applyFont="1" applyAlignment="1">
      <alignment horizontal="right"/>
    </xf>
    <xf numFmtId="0" fontId="4" fillId="0" borderId="0" xfId="0" applyFont="1" applyAlignment="1">
      <alignment wrapText="1"/>
    </xf>
    <xf numFmtId="0" fontId="4" fillId="0" borderId="0" xfId="0" applyFont="1" applyFill="1" applyAlignment="1">
      <alignment horizontal="left"/>
    </xf>
    <xf numFmtId="0" fontId="7" fillId="0" borderId="0" xfId="3" applyFont="1" applyAlignment="1"/>
    <xf numFmtId="0" fontId="2" fillId="0" borderId="0" xfId="3" applyAlignment="1"/>
    <xf numFmtId="0" fontId="4" fillId="0" borderId="0" xfId="3" applyFont="1" applyAlignment="1"/>
    <xf numFmtId="0" fontId="4" fillId="0" borderId="0" xfId="3" applyFont="1" applyAlignment="1">
      <alignment horizontal="left"/>
    </xf>
    <xf numFmtId="0" fontId="2" fillId="0" borderId="0" xfId="3" applyFont="1" applyAlignment="1">
      <alignment horizontal="left" wrapText="1"/>
    </xf>
    <xf numFmtId="0" fontId="2" fillId="0" borderId="0" xfId="3" applyAlignment="1">
      <alignment horizontal="left" wrapText="1"/>
    </xf>
    <xf numFmtId="0" fontId="2" fillId="0" borderId="0" xfId="3" applyFont="1" applyFill="1" applyBorder="1" applyAlignment="1">
      <alignment horizontal="left" vertical="top" wrapText="1"/>
    </xf>
    <xf numFmtId="0" fontId="2" fillId="0" borderId="0" xfId="3" applyFont="1" applyFill="1" applyAlignment="1">
      <alignment horizontal="left"/>
    </xf>
    <xf numFmtId="0" fontId="2" fillId="0" borderId="0" xfId="3" applyFill="1" applyAlignment="1">
      <alignment horizontal="left"/>
    </xf>
    <xf numFmtId="0" fontId="2" fillId="0" borderId="0" xfId="3" applyFont="1" applyFill="1" applyBorder="1" applyAlignment="1">
      <alignment vertical="top" wrapText="1"/>
    </xf>
    <xf numFmtId="0" fontId="2" fillId="0" borderId="0" xfId="3" applyFill="1" applyBorder="1" applyAlignment="1">
      <alignment vertical="top" wrapText="1"/>
    </xf>
    <xf numFmtId="0" fontId="7" fillId="0" borderId="0" xfId="3" applyFont="1" applyAlignment="1">
      <alignment horizontal="left"/>
    </xf>
    <xf numFmtId="0" fontId="6" fillId="0" borderId="0" xfId="3" applyFont="1" applyAlignment="1">
      <alignment horizontal="right"/>
    </xf>
    <xf numFmtId="0" fontId="4" fillId="0" borderId="4" xfId="3" applyFont="1" applyFill="1" applyBorder="1" applyAlignment="1">
      <alignment horizontal="left" wrapText="1"/>
    </xf>
    <xf numFmtId="0" fontId="2" fillId="0" borderId="0" xfId="3" applyFont="1" applyAlignment="1">
      <alignment horizontal="right"/>
    </xf>
    <xf numFmtId="0" fontId="2" fillId="0" borderId="4" xfId="3" applyBorder="1" applyAlignment="1">
      <alignment wrapText="1"/>
    </xf>
    <xf numFmtId="164" fontId="4" fillId="0" borderId="0" xfId="3" applyNumberFormat="1" applyFont="1" applyFill="1" applyBorder="1" applyAlignment="1">
      <alignment wrapText="1"/>
    </xf>
    <xf numFmtId="0" fontId="4" fillId="0" borderId="0" xfId="3" applyFont="1" applyAlignment="1">
      <alignment wrapText="1"/>
    </xf>
    <xf numFmtId="0" fontId="2" fillId="0" borderId="0" xfId="3" applyFont="1" applyFill="1" applyAlignment="1">
      <alignment horizontal="left" vertical="center" wrapText="1"/>
    </xf>
    <xf numFmtId="0" fontId="2" fillId="0" borderId="0" xfId="3" applyFont="1" applyFill="1" applyAlignment="1">
      <alignment horizontal="left" vertical="center"/>
    </xf>
    <xf numFmtId="0" fontId="2" fillId="0" borderId="0" xfId="3" applyFont="1" applyFill="1" applyAlignment="1">
      <alignment horizontal="left" wrapText="1"/>
    </xf>
    <xf numFmtId="164" fontId="2" fillId="0" borderId="0" xfId="3" applyNumberFormat="1" applyFont="1" applyFill="1" applyBorder="1" applyAlignment="1">
      <alignment wrapText="1"/>
    </xf>
    <xf numFmtId="0" fontId="2" fillId="0" borderId="0" xfId="3" applyFill="1" applyAlignment="1">
      <alignment wrapText="1"/>
    </xf>
  </cellXfs>
  <cellStyles count="9">
    <cellStyle name="Link" xfId="8" builtinId="8"/>
    <cellStyle name="Standard" xfId="0" builtinId="0"/>
    <cellStyle name="Standard 10" xfId="5" xr:uid="{7B2366EB-B411-488C-A7C7-84C89401C83A}"/>
    <cellStyle name="Standard 2" xfId="1" xr:uid="{00000000-0005-0000-0000-000001000000}"/>
    <cellStyle name="Standard 2 3" xfId="6" xr:uid="{74A4FB1B-5BB7-4B68-AC13-2A74CFDB00FF}"/>
    <cellStyle name="Standard 3" xfId="3" xr:uid="{D7858BDF-794D-4E6E-8E63-EA471A698BCF}"/>
    <cellStyle name="Standard 4 2" xfId="7" xr:uid="{CCE785E6-D06A-4027-962B-4539906F9D74}"/>
    <cellStyle name="Standard_Mappe1" xfId="4" xr:uid="{85647CD4-54FB-449D-8B11-8DD52EEF3F32}"/>
    <cellStyle name="Standard_T1 Versicherte und Finanzen OKP Endversion"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A1"/></Relationships>
</file>

<file path=xl/drawings/drawing1.xml><?xml version="1.0" encoding="utf-8"?>
<xdr:wsDr xmlns:xdr="http://schemas.openxmlformats.org/drawingml/2006/spreadsheetDrawing" xmlns:a="http://schemas.openxmlformats.org/drawingml/2006/main">
  <xdr:twoCellAnchor editAs="oneCell">
    <xdr:from>
      <xdr:col>2</xdr:col>
      <xdr:colOff>828675</xdr:colOff>
      <xdr:row>1</xdr:row>
      <xdr:rowOff>0</xdr:rowOff>
    </xdr:from>
    <xdr:to>
      <xdr:col>3</xdr:col>
      <xdr:colOff>9525</xdr:colOff>
      <xdr:row>2</xdr:row>
      <xdr:rowOff>0</xdr:rowOff>
    </xdr:to>
    <xdr:pic>
      <xdr:nvPicPr>
        <xdr:cNvPr id="2" name="Grafik 8">
          <a:hlinkClick xmlns:r="http://schemas.openxmlformats.org/officeDocument/2006/relationships" r:id="rId1"/>
          <a:extLst>
            <a:ext uri="{FF2B5EF4-FFF2-40B4-BE49-F238E27FC236}">
              <a16:creationId xmlns:a16="http://schemas.microsoft.com/office/drawing/2014/main" id="{5919B21F-8966-4A17-8CBB-83B7FE10AF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62475" y="38100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704850</xdr:colOff>
      <xdr:row>1</xdr:row>
      <xdr:rowOff>9525</xdr:rowOff>
    </xdr:from>
    <xdr:to>
      <xdr:col>7</xdr:col>
      <xdr:colOff>0</xdr:colOff>
      <xdr:row>2</xdr:row>
      <xdr:rowOff>9525</xdr:rowOff>
    </xdr:to>
    <xdr:pic>
      <xdr:nvPicPr>
        <xdr:cNvPr id="2" name="Grafik 8">
          <a:hlinkClick xmlns:r="http://schemas.openxmlformats.org/officeDocument/2006/relationships" r:id="rId1"/>
          <a:extLst>
            <a:ext uri="{FF2B5EF4-FFF2-40B4-BE49-F238E27FC236}">
              <a16:creationId xmlns:a16="http://schemas.microsoft.com/office/drawing/2014/main" id="{11F6C3B3-23FF-48CA-A203-A4C10799BD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9525" y="40957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647700</xdr:colOff>
      <xdr:row>1</xdr:row>
      <xdr:rowOff>9525</xdr:rowOff>
    </xdr:from>
    <xdr:to>
      <xdr:col>7</xdr:col>
      <xdr:colOff>9525</xdr:colOff>
      <xdr:row>2</xdr:row>
      <xdr:rowOff>9525</xdr:rowOff>
    </xdr:to>
    <xdr:pic>
      <xdr:nvPicPr>
        <xdr:cNvPr id="2" name="Grafik 8">
          <a:hlinkClick xmlns:r="http://schemas.openxmlformats.org/officeDocument/2006/relationships" r:id="rId1"/>
          <a:extLst>
            <a:ext uri="{FF2B5EF4-FFF2-40B4-BE49-F238E27FC236}">
              <a16:creationId xmlns:a16="http://schemas.microsoft.com/office/drawing/2014/main" id="{C2C79D42-D524-4C94-9490-7B3A57BF5C6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24900" y="2095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942975</xdr:colOff>
      <xdr:row>1</xdr:row>
      <xdr:rowOff>0</xdr:rowOff>
    </xdr:from>
    <xdr:to>
      <xdr:col>7</xdr:col>
      <xdr:colOff>0</xdr:colOff>
      <xdr:row>2</xdr:row>
      <xdr:rowOff>0</xdr:rowOff>
    </xdr:to>
    <xdr:pic>
      <xdr:nvPicPr>
        <xdr:cNvPr id="2" name="Grafik 8">
          <a:hlinkClick xmlns:r="http://schemas.openxmlformats.org/officeDocument/2006/relationships" r:id="rId1"/>
          <a:extLst>
            <a:ext uri="{FF2B5EF4-FFF2-40B4-BE49-F238E27FC236}">
              <a16:creationId xmlns:a16="http://schemas.microsoft.com/office/drawing/2014/main" id="{28AFFC8E-97B3-477D-A36A-6FAF3900EF1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05850" y="2000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904875</xdr:colOff>
      <xdr:row>1</xdr:row>
      <xdr:rowOff>0</xdr:rowOff>
    </xdr:from>
    <xdr:to>
      <xdr:col>8</xdr:col>
      <xdr:colOff>9525</xdr:colOff>
      <xdr:row>2</xdr:row>
      <xdr:rowOff>8996</xdr:rowOff>
    </xdr:to>
    <xdr:pic>
      <xdr:nvPicPr>
        <xdr:cNvPr id="2" name="Grafik 8">
          <a:hlinkClick xmlns:r="http://schemas.openxmlformats.org/officeDocument/2006/relationships" r:id="rId1"/>
          <a:extLst>
            <a:ext uri="{FF2B5EF4-FFF2-40B4-BE49-F238E27FC236}">
              <a16:creationId xmlns:a16="http://schemas.microsoft.com/office/drawing/2014/main" id="{179604EF-7D2A-4762-B416-19C5128002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24900" y="619125"/>
          <a:ext cx="180975" cy="1709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1304925</xdr:colOff>
      <xdr:row>1</xdr:row>
      <xdr:rowOff>0</xdr:rowOff>
    </xdr:from>
    <xdr:to>
      <xdr:col>7</xdr:col>
      <xdr:colOff>9525</xdr:colOff>
      <xdr:row>2</xdr:row>
      <xdr:rowOff>0</xdr:rowOff>
    </xdr:to>
    <xdr:pic>
      <xdr:nvPicPr>
        <xdr:cNvPr id="2" name="Grafik 8">
          <a:hlinkClick xmlns:r="http://schemas.openxmlformats.org/officeDocument/2006/relationships" r:id="rId1"/>
          <a:extLst>
            <a:ext uri="{FF2B5EF4-FFF2-40B4-BE49-F238E27FC236}">
              <a16:creationId xmlns:a16="http://schemas.microsoft.com/office/drawing/2014/main" id="{A2916FB9-8B13-474B-84AC-291ED983CE2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10600" y="4000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857250</xdr:colOff>
      <xdr:row>1</xdr:row>
      <xdr:rowOff>0</xdr:rowOff>
    </xdr:from>
    <xdr:to>
      <xdr:col>9</xdr:col>
      <xdr:colOff>0</xdr:colOff>
      <xdr:row>2</xdr:row>
      <xdr:rowOff>0</xdr:rowOff>
    </xdr:to>
    <xdr:pic>
      <xdr:nvPicPr>
        <xdr:cNvPr id="2" name="Grafik 8">
          <a:hlinkClick xmlns:r="http://schemas.openxmlformats.org/officeDocument/2006/relationships" r:id="rId1"/>
          <a:extLst>
            <a:ext uri="{FF2B5EF4-FFF2-40B4-BE49-F238E27FC236}">
              <a16:creationId xmlns:a16="http://schemas.microsoft.com/office/drawing/2014/main" id="{E57EBC61-B7F3-4C62-AC77-263B6EDAD1D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43875" y="200025"/>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561975</xdr:colOff>
      <xdr:row>1</xdr:row>
      <xdr:rowOff>9525</xdr:rowOff>
    </xdr:from>
    <xdr:to>
      <xdr:col>9</xdr:col>
      <xdr:colOff>19050</xdr:colOff>
      <xdr:row>2</xdr:row>
      <xdr:rowOff>9525</xdr:rowOff>
    </xdr:to>
    <xdr:pic>
      <xdr:nvPicPr>
        <xdr:cNvPr id="2" name="Grafik 8">
          <a:hlinkClick xmlns:r="http://schemas.openxmlformats.org/officeDocument/2006/relationships" r:id="rId1"/>
          <a:extLst>
            <a:ext uri="{FF2B5EF4-FFF2-40B4-BE49-F238E27FC236}">
              <a16:creationId xmlns:a16="http://schemas.microsoft.com/office/drawing/2014/main" id="{EC21E952-BDDA-4AB8-B49E-879C98048D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48425" y="2095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AC4E3-9E77-42D2-AE0C-95F838669661}">
  <sheetPr>
    <tabColor theme="4" tint="0.39997558519241921"/>
  </sheetPr>
  <dimension ref="A1:B14"/>
  <sheetViews>
    <sheetView tabSelected="1" workbookViewId="0">
      <selection activeCell="A105" sqref="A105"/>
    </sheetView>
  </sheetViews>
  <sheetFormatPr baseColWidth="10" defaultRowHeight="12.75" x14ac:dyDescent="0.2"/>
  <cols>
    <col min="1" max="1" width="19.5703125" style="105" customWidth="1"/>
    <col min="2" max="16384" width="11.42578125" style="105"/>
  </cols>
  <sheetData>
    <row r="1" spans="1:2" ht="15.75" x14ac:dyDescent="0.2">
      <c r="A1" s="186" t="s">
        <v>157</v>
      </c>
      <c r="B1" s="187"/>
    </row>
    <row r="2" spans="1:2" x14ac:dyDescent="0.2">
      <c r="A2" s="188" t="s">
        <v>128</v>
      </c>
      <c r="B2" s="187"/>
    </row>
    <row r="3" spans="1:2" x14ac:dyDescent="0.2">
      <c r="A3" s="187"/>
      <c r="B3" s="187"/>
    </row>
    <row r="4" spans="1:2" x14ac:dyDescent="0.2">
      <c r="A4" s="189" t="s">
        <v>129</v>
      </c>
      <c r="B4" s="190">
        <v>44623</v>
      </c>
    </row>
    <row r="5" spans="1:2" x14ac:dyDescent="0.2">
      <c r="A5" s="189" t="s">
        <v>130</v>
      </c>
      <c r="B5" s="189">
        <v>1</v>
      </c>
    </row>
    <row r="6" spans="1:2" x14ac:dyDescent="0.2">
      <c r="A6" s="189" t="s">
        <v>131</v>
      </c>
      <c r="B6" s="189" t="s">
        <v>132</v>
      </c>
    </row>
    <row r="7" spans="1:2" x14ac:dyDescent="0.2">
      <c r="A7" s="189" t="s">
        <v>133</v>
      </c>
      <c r="B7" s="189">
        <v>2021</v>
      </c>
    </row>
    <row r="8" spans="1:2" x14ac:dyDescent="0.2">
      <c r="A8" s="189" t="s">
        <v>134</v>
      </c>
      <c r="B8" s="189" t="s">
        <v>135</v>
      </c>
    </row>
    <row r="9" spans="1:2" x14ac:dyDescent="0.2">
      <c r="A9" s="189" t="s">
        <v>136</v>
      </c>
      <c r="B9" s="189" t="s">
        <v>137</v>
      </c>
    </row>
    <row r="10" spans="1:2" x14ac:dyDescent="0.2">
      <c r="A10" s="189" t="s">
        <v>138</v>
      </c>
      <c r="B10" s="189" t="s">
        <v>139</v>
      </c>
    </row>
    <row r="11" spans="1:2" x14ac:dyDescent="0.2">
      <c r="A11" s="189" t="s">
        <v>140</v>
      </c>
      <c r="B11" s="191" t="s">
        <v>141</v>
      </c>
    </row>
    <row r="12" spans="1:2" x14ac:dyDescent="0.2">
      <c r="A12" s="189" t="s">
        <v>142</v>
      </c>
      <c r="B12" s="189" t="s">
        <v>143</v>
      </c>
    </row>
    <row r="13" spans="1:2" x14ac:dyDescent="0.2">
      <c r="A13" s="189" t="s">
        <v>144</v>
      </c>
      <c r="B13" s="189" t="s">
        <v>145</v>
      </c>
    </row>
    <row r="14" spans="1:2" x14ac:dyDescent="0.2">
      <c r="A14" s="189" t="s">
        <v>146</v>
      </c>
      <c r="B14" s="189" t="s">
        <v>159</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D0779-E1E3-4FB8-9891-99F4097596A5}">
  <sheetPr>
    <tabColor rgb="FFFFFF00"/>
    <pageSetUpPr fitToPage="1"/>
  </sheetPr>
  <dimension ref="A1:X41"/>
  <sheetViews>
    <sheetView zoomScaleNormal="100" workbookViewId="0">
      <selection activeCell="A93" sqref="A93"/>
    </sheetView>
  </sheetViews>
  <sheetFormatPr baseColWidth="10" defaultRowHeight="12.75" x14ac:dyDescent="0.2"/>
  <cols>
    <col min="1" max="2" width="10.7109375" style="105" customWidth="1"/>
    <col min="3" max="3" width="13.28515625" style="105" customWidth="1"/>
    <col min="4" max="9" width="10.7109375" style="105" customWidth="1"/>
    <col min="10" max="10" width="12.140625" style="105" bestFit="1" customWidth="1"/>
    <col min="11" max="16384" width="11.42578125" style="105"/>
  </cols>
  <sheetData>
    <row r="1" spans="1:10" ht="15.75" x14ac:dyDescent="0.25">
      <c r="A1" s="220" t="s">
        <v>113</v>
      </c>
      <c r="B1" s="221"/>
      <c r="C1" s="221"/>
      <c r="D1" s="221"/>
      <c r="E1" s="221"/>
      <c r="F1" s="221"/>
      <c r="G1" s="221"/>
      <c r="H1" s="221"/>
      <c r="I1" s="221"/>
    </row>
    <row r="2" spans="1:10" x14ac:dyDescent="0.2">
      <c r="A2" s="222" t="s">
        <v>114</v>
      </c>
      <c r="B2" s="221"/>
      <c r="C2" s="221"/>
      <c r="D2" s="221"/>
      <c r="E2" s="221"/>
      <c r="F2" s="221"/>
      <c r="G2" s="221"/>
      <c r="H2" s="221"/>
      <c r="I2" s="221"/>
    </row>
    <row r="3" spans="1:10" x14ac:dyDescent="0.2">
      <c r="A3" s="118"/>
      <c r="B3" s="118"/>
      <c r="C3" s="118"/>
      <c r="D3" s="118"/>
      <c r="E3" s="118"/>
      <c r="F3" s="118"/>
      <c r="G3" s="117"/>
      <c r="H3" s="232" t="s">
        <v>115</v>
      </c>
      <c r="I3" s="234"/>
    </row>
    <row r="4" spans="1:10" ht="51" x14ac:dyDescent="0.2">
      <c r="A4" s="119"/>
      <c r="B4" s="124" t="s">
        <v>3</v>
      </c>
      <c r="C4" s="125" t="s">
        <v>68</v>
      </c>
      <c r="D4" s="125" t="s">
        <v>116</v>
      </c>
      <c r="E4" s="125" t="s">
        <v>117</v>
      </c>
      <c r="F4" s="125" t="s">
        <v>118</v>
      </c>
      <c r="G4" s="125" t="s">
        <v>119</v>
      </c>
      <c r="H4" s="125" t="s">
        <v>120</v>
      </c>
      <c r="I4" s="125" t="s">
        <v>121</v>
      </c>
    </row>
    <row r="5" spans="1:10" x14ac:dyDescent="0.2">
      <c r="A5" s="116"/>
      <c r="B5" s="233" t="s">
        <v>112</v>
      </c>
      <c r="C5" s="233"/>
      <c r="D5" s="233"/>
      <c r="E5" s="233"/>
      <c r="F5" s="233"/>
      <c r="G5" s="233"/>
      <c r="H5" s="233"/>
      <c r="I5" s="235"/>
    </row>
    <row r="6" spans="1:10" x14ac:dyDescent="0.2">
      <c r="A6" s="126">
        <v>2009</v>
      </c>
      <c r="B6" s="172">
        <v>193.4</v>
      </c>
      <c r="C6" s="173">
        <v>53.100980999999997</v>
      </c>
      <c r="D6" s="173">
        <f>53.102452-(1832481/1000000)</f>
        <v>51.269970999999998</v>
      </c>
      <c r="E6" s="173">
        <f>10.11225+(1832481/1000000)</f>
        <v>11.944730999999999</v>
      </c>
      <c r="F6" s="173">
        <v>11.324453</v>
      </c>
      <c r="G6" s="173">
        <v>8.2880000000000003</v>
      </c>
      <c r="H6" s="173">
        <v>1.9071290000000001</v>
      </c>
      <c r="I6" s="174">
        <v>55.564735000000013</v>
      </c>
    </row>
    <row r="7" spans="1:10" x14ac:dyDescent="0.2">
      <c r="A7" s="126">
        <v>2010</v>
      </c>
      <c r="B7" s="175">
        <v>194.04888800000001</v>
      </c>
      <c r="C7" s="174">
        <v>54.466940999999998</v>
      </c>
      <c r="D7" s="174">
        <f>51.872419-(2386256/1000000)</f>
        <v>49.486162999999998</v>
      </c>
      <c r="E7" s="174">
        <f>10.633786+(2386256/1000000)</f>
        <v>13.020042</v>
      </c>
      <c r="F7" s="174">
        <v>11.644361</v>
      </c>
      <c r="G7" s="174">
        <v>11.9</v>
      </c>
      <c r="H7" s="174">
        <v>1.8939999999999999</v>
      </c>
      <c r="I7" s="174">
        <v>51.63738</v>
      </c>
    </row>
    <row r="8" spans="1:10" x14ac:dyDescent="0.2">
      <c r="A8" s="126">
        <v>2011</v>
      </c>
      <c r="B8" s="175">
        <v>183.1</v>
      </c>
      <c r="C8" s="174">
        <v>52.802864</v>
      </c>
      <c r="D8" s="174">
        <f>51.12453-(2503446/1000000)</f>
        <v>48.621084000000003</v>
      </c>
      <c r="E8" s="174">
        <f>11.041113+(2503446/1000000)</f>
        <v>13.544559</v>
      </c>
      <c r="F8" s="174">
        <v>11.998537000000001</v>
      </c>
      <c r="G8" s="174">
        <v>12.8</v>
      </c>
      <c r="H8" s="174">
        <v>1.83545</v>
      </c>
      <c r="I8" s="174">
        <v>41.497505999999987</v>
      </c>
    </row>
    <row r="9" spans="1:10" x14ac:dyDescent="0.2">
      <c r="A9" s="176">
        <v>2012</v>
      </c>
      <c r="B9" s="175">
        <v>184.5</v>
      </c>
      <c r="C9" s="174">
        <v>51.653011999999997</v>
      </c>
      <c r="D9" s="174">
        <f>48.642222-(2524357/1000000)</f>
        <v>46.117864999999995</v>
      </c>
      <c r="E9" s="174">
        <f>11.53588+(2524357/1000000)</f>
        <v>14.060237000000001</v>
      </c>
      <c r="F9" s="174">
        <v>11.891142</v>
      </c>
      <c r="G9" s="174">
        <v>13.8</v>
      </c>
      <c r="H9" s="174">
        <v>1.925881</v>
      </c>
      <c r="I9" s="174">
        <v>45.051862999999997</v>
      </c>
    </row>
    <row r="10" spans="1:10" x14ac:dyDescent="0.2">
      <c r="A10" s="176">
        <v>2013</v>
      </c>
      <c r="B10" s="175">
        <v>180.2</v>
      </c>
      <c r="C10" s="174">
        <v>51.366219000000001</v>
      </c>
      <c r="D10" s="174">
        <v>46.274337000000003</v>
      </c>
      <c r="E10" s="108">
        <v>14.271658</v>
      </c>
      <c r="F10" s="174">
        <v>12.3</v>
      </c>
      <c r="G10" s="174">
        <v>13.8</v>
      </c>
      <c r="H10" s="174">
        <v>1.9</v>
      </c>
      <c r="I10" s="174">
        <v>40.287784999999985</v>
      </c>
    </row>
    <row r="11" spans="1:10" x14ac:dyDescent="0.2">
      <c r="A11" s="176">
        <v>2014</v>
      </c>
      <c r="B11" s="175">
        <v>178.48856900000001</v>
      </c>
      <c r="C11" s="174">
        <v>50.108246000000001</v>
      </c>
      <c r="D11" s="174">
        <v>43.158315999999999</v>
      </c>
      <c r="E11" s="108">
        <v>13.990788</v>
      </c>
      <c r="F11" s="174">
        <v>11.682276</v>
      </c>
      <c r="G11" s="174">
        <v>13.8</v>
      </c>
      <c r="H11" s="174">
        <v>1.941622</v>
      </c>
      <c r="I11" s="174">
        <v>43.807321999999999</v>
      </c>
    </row>
    <row r="12" spans="1:10" x14ac:dyDescent="0.2">
      <c r="A12" s="176">
        <v>2015</v>
      </c>
      <c r="B12" s="175">
        <v>187.31312800000001</v>
      </c>
      <c r="C12" s="174">
        <v>50.026257999999999</v>
      </c>
      <c r="D12" s="174">
        <v>44.692945999999999</v>
      </c>
      <c r="E12" s="108">
        <v>14.78913</v>
      </c>
      <c r="F12" s="174">
        <v>11.652853</v>
      </c>
      <c r="G12" s="174">
        <v>13.8</v>
      </c>
      <c r="H12" s="174">
        <v>1.8580000000000001</v>
      </c>
      <c r="I12" s="174">
        <f>B12-SUM(C12:H12)</f>
        <v>50.493941000000007</v>
      </c>
    </row>
    <row r="13" spans="1:10" x14ac:dyDescent="0.2">
      <c r="A13" s="176">
        <v>2016</v>
      </c>
      <c r="B13" s="175">
        <v>186.530587</v>
      </c>
      <c r="C13" s="174">
        <v>50.295265999999998</v>
      </c>
      <c r="D13" s="174">
        <v>44.490234999999998</v>
      </c>
      <c r="E13" s="174">
        <v>14.866866999999999</v>
      </c>
      <c r="F13" s="174">
        <v>11.616823999999999</v>
      </c>
      <c r="G13" s="174">
        <v>13.8</v>
      </c>
      <c r="H13" s="174">
        <v>1.8580000000000001</v>
      </c>
      <c r="I13" s="174">
        <v>49.603396000000004</v>
      </c>
    </row>
    <row r="14" spans="1:10" x14ac:dyDescent="0.2">
      <c r="A14" s="176">
        <v>2017</v>
      </c>
      <c r="B14" s="175">
        <v>184.888015</v>
      </c>
      <c r="C14" s="174">
        <v>51.571123999999998</v>
      </c>
      <c r="D14" s="174">
        <v>43.038828000000002</v>
      </c>
      <c r="E14" s="174">
        <v>14.593966</v>
      </c>
      <c r="F14" s="174">
        <v>11.324137</v>
      </c>
      <c r="G14" s="174">
        <v>13.8</v>
      </c>
      <c r="H14" s="174">
        <v>1.871974</v>
      </c>
      <c r="I14" s="174">
        <v>48.687984999999998</v>
      </c>
    </row>
    <row r="15" spans="1:10" x14ac:dyDescent="0.2">
      <c r="A15" s="176">
        <v>2018</v>
      </c>
      <c r="B15" s="175">
        <v>198.16389000000001</v>
      </c>
      <c r="C15" s="174">
        <v>53.512044000000003</v>
      </c>
      <c r="D15" s="174">
        <v>45.350864999999999</v>
      </c>
      <c r="E15" s="174">
        <v>14.8043</v>
      </c>
      <c r="F15" s="174">
        <v>11.55289</v>
      </c>
      <c r="G15" s="174">
        <v>13.8</v>
      </c>
      <c r="H15" s="174">
        <v>1.883283</v>
      </c>
      <c r="I15" s="174">
        <v>57.260506999999997</v>
      </c>
    </row>
    <row r="16" spans="1:10" x14ac:dyDescent="0.2">
      <c r="A16" s="176">
        <v>2019</v>
      </c>
      <c r="B16" s="175">
        <v>198.84150199999999</v>
      </c>
      <c r="C16" s="174">
        <v>55.406978000000002</v>
      </c>
      <c r="D16" s="174">
        <v>45.387016000000003</v>
      </c>
      <c r="E16" s="174">
        <v>14.720029</v>
      </c>
      <c r="F16" s="174">
        <v>11.666016000000001</v>
      </c>
      <c r="G16" s="174">
        <v>13.8</v>
      </c>
      <c r="H16" s="174">
        <v>1.88175</v>
      </c>
      <c r="I16" s="174">
        <v>55.979714000000001</v>
      </c>
      <c r="J16" s="108"/>
    </row>
    <row r="17" spans="1:24" x14ac:dyDescent="0.2">
      <c r="A17" s="176">
        <v>2020</v>
      </c>
      <c r="B17" s="175">
        <v>202.167879</v>
      </c>
      <c r="C17" s="174">
        <v>59.558050999999999</v>
      </c>
      <c r="D17" s="174">
        <v>46.063296999999999</v>
      </c>
      <c r="E17" s="174">
        <v>15.372078999999999</v>
      </c>
      <c r="F17" s="174">
        <v>11.555104999999999</v>
      </c>
      <c r="G17" s="174">
        <v>14.8</v>
      </c>
      <c r="H17" s="174">
        <v>2.1757499999999999</v>
      </c>
      <c r="I17" s="174">
        <v>52.643596000000002</v>
      </c>
      <c r="J17" s="108"/>
      <c r="K17" s="177"/>
    </row>
    <row r="18" spans="1:24" x14ac:dyDescent="0.2">
      <c r="A18" s="198" t="s">
        <v>149</v>
      </c>
      <c r="B18" s="198"/>
      <c r="C18" s="198"/>
      <c r="D18" s="198"/>
      <c r="E18" s="198"/>
      <c r="F18" s="198"/>
      <c r="G18" s="198"/>
      <c r="H18" s="198"/>
      <c r="I18" s="198"/>
    </row>
    <row r="19" spans="1:24" x14ac:dyDescent="0.2">
      <c r="A19" s="174"/>
      <c r="B19" s="174"/>
      <c r="C19" s="174"/>
      <c r="D19" s="174"/>
      <c r="E19" s="108"/>
      <c r="F19" s="174"/>
      <c r="G19" s="174"/>
      <c r="H19" s="174"/>
      <c r="I19" s="174"/>
    </row>
    <row r="20" spans="1:24" x14ac:dyDescent="0.2">
      <c r="A20" s="236" t="s">
        <v>122</v>
      </c>
      <c r="B20" s="237"/>
      <c r="C20" s="237"/>
      <c r="D20" s="237"/>
      <c r="E20" s="237"/>
      <c r="F20" s="237"/>
      <c r="G20" s="237"/>
      <c r="H20" s="237"/>
      <c r="I20" s="237"/>
    </row>
    <row r="21" spans="1:24" ht="36.6" customHeight="1" x14ac:dyDescent="0.2">
      <c r="A21" s="241" t="s">
        <v>123</v>
      </c>
      <c r="B21" s="242"/>
      <c r="C21" s="242"/>
      <c r="D21" s="242"/>
      <c r="E21" s="242"/>
      <c r="F21" s="242"/>
      <c r="G21" s="242"/>
      <c r="H21" s="242"/>
      <c r="I21" s="242"/>
    </row>
    <row r="22" spans="1:24" ht="24" customHeight="1" x14ac:dyDescent="0.2">
      <c r="A22" s="238" t="s">
        <v>124</v>
      </c>
      <c r="B22" s="239"/>
      <c r="C22" s="239"/>
      <c r="D22" s="239"/>
      <c r="E22" s="239"/>
      <c r="F22" s="239"/>
      <c r="G22" s="239"/>
      <c r="H22" s="239"/>
      <c r="I22" s="239"/>
      <c r="J22" s="165"/>
      <c r="K22" s="165"/>
      <c r="L22" s="165"/>
      <c r="M22" s="165"/>
      <c r="N22" s="165"/>
      <c r="O22" s="165"/>
      <c r="P22" s="165"/>
      <c r="Q22" s="165"/>
      <c r="R22" s="165"/>
      <c r="S22" s="165"/>
      <c r="T22" s="165"/>
      <c r="U22" s="165"/>
      <c r="V22" s="165"/>
      <c r="W22" s="165"/>
      <c r="X22" s="165"/>
    </row>
    <row r="23" spans="1:24" ht="15.75" customHeight="1" x14ac:dyDescent="0.2">
      <c r="A23" s="227" t="s">
        <v>125</v>
      </c>
      <c r="B23" s="228"/>
      <c r="C23" s="228"/>
      <c r="D23" s="228"/>
      <c r="E23" s="228"/>
      <c r="F23" s="228"/>
      <c r="G23" s="228"/>
      <c r="H23" s="228"/>
      <c r="I23" s="228"/>
      <c r="J23" s="165"/>
      <c r="K23" s="165"/>
      <c r="L23" s="165"/>
      <c r="M23" s="165"/>
      <c r="N23" s="165"/>
      <c r="O23" s="165"/>
      <c r="P23" s="165"/>
      <c r="Q23" s="165"/>
      <c r="R23" s="165"/>
      <c r="S23" s="165"/>
      <c r="T23" s="165"/>
      <c r="U23" s="165"/>
      <c r="V23" s="165"/>
      <c r="W23" s="165"/>
      <c r="X23" s="165"/>
    </row>
    <row r="24" spans="1:24" x14ac:dyDescent="0.2">
      <c r="A24" s="227" t="s">
        <v>126</v>
      </c>
      <c r="B24" s="228"/>
      <c r="C24" s="228"/>
      <c r="D24" s="228"/>
      <c r="E24" s="228"/>
      <c r="F24" s="228"/>
      <c r="G24" s="228"/>
      <c r="H24" s="228"/>
      <c r="I24" s="228"/>
      <c r="J24" s="165"/>
      <c r="K24" s="165"/>
      <c r="L24" s="165"/>
      <c r="M24" s="165"/>
      <c r="N24" s="165"/>
      <c r="O24" s="165"/>
      <c r="P24" s="165"/>
      <c r="Q24" s="165"/>
      <c r="R24" s="165"/>
      <c r="S24" s="165"/>
      <c r="T24" s="165"/>
      <c r="U24" s="165"/>
      <c r="V24" s="165"/>
      <c r="W24" s="165"/>
      <c r="X24" s="165"/>
    </row>
    <row r="25" spans="1:24" ht="41.25" customHeight="1" x14ac:dyDescent="0.2">
      <c r="A25" s="240" t="s">
        <v>127</v>
      </c>
      <c r="B25" s="240"/>
      <c r="C25" s="240"/>
      <c r="D25" s="240"/>
      <c r="E25" s="240"/>
      <c r="F25" s="240"/>
      <c r="G25" s="240"/>
      <c r="H25" s="240"/>
      <c r="I25" s="240"/>
      <c r="J25" s="165"/>
      <c r="K25" s="165"/>
      <c r="L25" s="165"/>
      <c r="M25" s="165"/>
      <c r="N25" s="165"/>
      <c r="O25" s="165"/>
      <c r="P25" s="165"/>
      <c r="Q25" s="165"/>
      <c r="R25" s="165"/>
      <c r="S25" s="165"/>
      <c r="T25" s="165"/>
      <c r="U25" s="165"/>
      <c r="V25" s="165"/>
      <c r="W25" s="165"/>
      <c r="X25" s="165"/>
    </row>
    <row r="26" spans="1:24" x14ac:dyDescent="0.2">
      <c r="H26" s="165"/>
      <c r="I26" s="165"/>
      <c r="J26" s="178"/>
      <c r="K26" s="165"/>
      <c r="L26" s="165"/>
      <c r="M26" s="165"/>
      <c r="N26" s="165"/>
      <c r="O26" s="165"/>
      <c r="P26" s="165"/>
      <c r="Q26" s="165"/>
      <c r="R26" s="165"/>
      <c r="S26" s="165"/>
      <c r="T26" s="165"/>
      <c r="U26" s="165"/>
      <c r="V26" s="165"/>
      <c r="W26" s="165"/>
      <c r="X26" s="165"/>
    </row>
    <row r="27" spans="1:24" x14ac:dyDescent="0.2">
      <c r="H27" s="165"/>
      <c r="I27" s="165"/>
      <c r="J27" s="165"/>
      <c r="K27" s="165"/>
      <c r="L27" s="165"/>
      <c r="M27" s="165"/>
      <c r="N27" s="165"/>
      <c r="O27" s="165"/>
      <c r="P27" s="165"/>
      <c r="Q27" s="165"/>
      <c r="R27" s="165"/>
      <c r="S27" s="165"/>
      <c r="T27" s="165"/>
      <c r="U27" s="165"/>
      <c r="V27" s="165"/>
      <c r="W27" s="165"/>
      <c r="X27" s="165"/>
    </row>
    <row r="28" spans="1:24" x14ac:dyDescent="0.2">
      <c r="H28" s="165"/>
      <c r="I28" s="143"/>
      <c r="J28" s="165"/>
      <c r="K28" s="165"/>
      <c r="L28" s="165"/>
      <c r="M28" s="165"/>
      <c r="N28" s="165"/>
      <c r="O28" s="165"/>
      <c r="P28" s="165"/>
      <c r="Q28" s="165"/>
      <c r="R28" s="165"/>
      <c r="S28" s="165"/>
      <c r="T28" s="165"/>
      <c r="U28" s="165"/>
      <c r="V28" s="165"/>
      <c r="W28" s="165"/>
      <c r="X28" s="165"/>
    </row>
    <row r="29" spans="1:24" x14ac:dyDescent="0.2">
      <c r="E29" s="179"/>
      <c r="H29" s="165"/>
      <c r="I29" s="165"/>
      <c r="J29" s="165"/>
      <c r="K29" s="165"/>
      <c r="L29" s="165"/>
      <c r="M29" s="165"/>
      <c r="N29" s="165"/>
      <c r="O29" s="165"/>
      <c r="P29" s="165"/>
      <c r="Q29" s="165"/>
      <c r="R29" s="165"/>
      <c r="S29" s="165"/>
      <c r="T29" s="165"/>
      <c r="U29" s="165"/>
      <c r="V29" s="165"/>
      <c r="W29" s="165"/>
      <c r="X29" s="165"/>
    </row>
    <row r="30" spans="1:24" x14ac:dyDescent="0.2">
      <c r="B30" s="180"/>
      <c r="C30" s="171"/>
      <c r="D30" s="171"/>
      <c r="E30" s="181"/>
      <c r="F30" s="171"/>
      <c r="G30" s="174"/>
      <c r="H30" s="181"/>
      <c r="I30" s="178"/>
      <c r="J30" s="168"/>
      <c r="K30" s="168"/>
      <c r="L30" s="168"/>
      <c r="M30" s="168"/>
      <c r="N30" s="168"/>
      <c r="O30" s="168"/>
      <c r="P30" s="167"/>
      <c r="Q30" s="165"/>
      <c r="R30" s="165"/>
      <c r="S30" s="165"/>
      <c r="T30" s="165"/>
      <c r="U30" s="165"/>
      <c r="V30" s="165"/>
      <c r="W30" s="165"/>
      <c r="X30" s="165"/>
    </row>
    <row r="31" spans="1:24" x14ac:dyDescent="0.2">
      <c r="B31" s="182"/>
      <c r="E31" s="183"/>
      <c r="F31" s="184"/>
      <c r="H31" s="165"/>
      <c r="I31" s="165"/>
      <c r="J31" s="165"/>
      <c r="K31" s="165"/>
      <c r="L31" s="165"/>
      <c r="M31" s="165"/>
      <c r="N31" s="165"/>
      <c r="O31" s="165"/>
      <c r="P31" s="165"/>
      <c r="Q31" s="165"/>
      <c r="R31" s="165"/>
      <c r="S31" s="165"/>
      <c r="T31" s="165"/>
      <c r="U31" s="165"/>
      <c r="V31" s="165"/>
      <c r="W31" s="165"/>
      <c r="X31" s="165"/>
    </row>
    <row r="32" spans="1:24" x14ac:dyDescent="0.2">
      <c r="E32" s="183"/>
      <c r="H32" s="165"/>
      <c r="I32" s="178"/>
      <c r="J32" s="168"/>
      <c r="K32" s="168"/>
      <c r="L32" s="168"/>
      <c r="M32" s="168"/>
      <c r="N32" s="168"/>
      <c r="O32" s="168"/>
      <c r="P32" s="167"/>
      <c r="Q32" s="165"/>
      <c r="R32" s="165"/>
      <c r="S32" s="165"/>
      <c r="T32" s="165"/>
      <c r="U32" s="165"/>
      <c r="V32" s="165"/>
      <c r="W32" s="165"/>
      <c r="X32" s="165"/>
    </row>
    <row r="33" spans="5:24" x14ac:dyDescent="0.2">
      <c r="E33" s="183"/>
      <c r="H33" s="165"/>
      <c r="I33" s="165"/>
      <c r="J33" s="165"/>
      <c r="K33" s="165"/>
      <c r="L33" s="166"/>
      <c r="M33" s="165"/>
      <c r="N33" s="165"/>
      <c r="O33" s="165"/>
      <c r="P33" s="165"/>
      <c r="Q33" s="165"/>
      <c r="R33" s="165"/>
      <c r="S33" s="165"/>
      <c r="T33" s="165"/>
      <c r="U33" s="165"/>
      <c r="V33" s="165"/>
      <c r="W33" s="165"/>
      <c r="X33" s="165"/>
    </row>
    <row r="34" spans="5:24" x14ac:dyDescent="0.2">
      <c r="E34" s="179"/>
      <c r="H34" s="165"/>
      <c r="I34" s="165"/>
      <c r="J34" s="165"/>
      <c r="K34" s="165"/>
      <c r="L34" s="165"/>
      <c r="M34" s="165"/>
      <c r="N34" s="165"/>
      <c r="O34" s="165"/>
      <c r="P34" s="165"/>
      <c r="Q34" s="165"/>
      <c r="R34" s="165"/>
      <c r="S34" s="165"/>
      <c r="T34" s="165"/>
      <c r="U34" s="165"/>
      <c r="V34" s="165"/>
      <c r="W34" s="165"/>
      <c r="X34" s="165"/>
    </row>
    <row r="35" spans="5:24" x14ac:dyDescent="0.2">
      <c r="E35" s="179"/>
      <c r="H35" s="165"/>
      <c r="I35" s="165"/>
      <c r="J35" s="165"/>
      <c r="K35" s="165"/>
      <c r="L35" s="165"/>
      <c r="M35" s="165"/>
      <c r="N35" s="165"/>
      <c r="O35" s="165"/>
      <c r="P35" s="165"/>
      <c r="Q35" s="165"/>
      <c r="R35" s="165"/>
      <c r="S35" s="165"/>
      <c r="T35" s="165"/>
      <c r="U35" s="165"/>
      <c r="V35" s="165"/>
      <c r="W35" s="165"/>
      <c r="X35" s="165"/>
    </row>
    <row r="36" spans="5:24" x14ac:dyDescent="0.2">
      <c r="H36" s="165"/>
      <c r="I36" s="165"/>
      <c r="J36" s="165"/>
      <c r="K36" s="165"/>
      <c r="L36" s="165"/>
      <c r="M36" s="165"/>
      <c r="N36" s="165"/>
      <c r="O36" s="165"/>
      <c r="P36" s="165"/>
      <c r="Q36" s="165"/>
      <c r="R36" s="165"/>
      <c r="S36" s="165"/>
      <c r="T36" s="165"/>
      <c r="U36" s="165"/>
      <c r="V36" s="165"/>
      <c r="W36" s="165"/>
      <c r="X36" s="165"/>
    </row>
    <row r="37" spans="5:24" x14ac:dyDescent="0.2">
      <c r="H37" s="165"/>
      <c r="I37" s="165"/>
      <c r="J37" s="165"/>
      <c r="K37" s="165"/>
      <c r="L37" s="165"/>
      <c r="M37" s="165"/>
      <c r="N37" s="165"/>
      <c r="O37" s="165"/>
      <c r="P37" s="165"/>
      <c r="Q37" s="165"/>
      <c r="R37" s="165"/>
      <c r="S37" s="165"/>
      <c r="T37" s="165"/>
      <c r="U37" s="165"/>
      <c r="V37" s="165"/>
      <c r="W37" s="165"/>
      <c r="X37" s="165"/>
    </row>
    <row r="38" spans="5:24" x14ac:dyDescent="0.2">
      <c r="H38" s="165"/>
      <c r="I38" s="165"/>
      <c r="J38" s="165"/>
      <c r="K38" s="165"/>
      <c r="L38" s="165"/>
      <c r="M38" s="165"/>
      <c r="N38" s="165"/>
      <c r="O38" s="165"/>
      <c r="P38" s="165"/>
      <c r="Q38" s="165"/>
      <c r="R38" s="165"/>
      <c r="S38" s="165"/>
      <c r="T38" s="165"/>
      <c r="U38" s="165"/>
      <c r="V38" s="165"/>
      <c r="W38" s="165"/>
      <c r="X38" s="165"/>
    </row>
    <row r="39" spans="5:24" ht="18" x14ac:dyDescent="0.35">
      <c r="H39" s="165"/>
      <c r="I39" s="165"/>
      <c r="J39" s="165"/>
      <c r="K39" s="165"/>
      <c r="L39" s="165"/>
      <c r="M39" s="165"/>
      <c r="N39" s="165"/>
      <c r="O39" s="165"/>
      <c r="P39" s="165"/>
      <c r="Q39" s="165"/>
      <c r="R39" s="185"/>
      <c r="S39" s="185"/>
      <c r="T39" s="185"/>
      <c r="U39" s="185"/>
      <c r="V39" s="185"/>
      <c r="W39" s="165"/>
      <c r="X39" s="165"/>
    </row>
    <row r="40" spans="5:24" x14ac:dyDescent="0.2">
      <c r="H40" s="165"/>
      <c r="I40" s="165"/>
      <c r="J40" s="165"/>
      <c r="K40" s="165"/>
      <c r="L40" s="165"/>
      <c r="M40" s="165"/>
      <c r="N40" s="165"/>
      <c r="O40" s="165"/>
      <c r="P40" s="165"/>
      <c r="Q40" s="165"/>
      <c r="R40" s="165"/>
      <c r="S40" s="165"/>
      <c r="T40" s="165"/>
      <c r="U40" s="165"/>
      <c r="V40" s="165"/>
      <c r="W40" s="165"/>
      <c r="X40" s="165"/>
    </row>
    <row r="41" spans="5:24" x14ac:dyDescent="0.2">
      <c r="H41" s="165"/>
      <c r="I41" s="165"/>
      <c r="J41" s="165"/>
      <c r="K41" s="165"/>
      <c r="L41" s="165"/>
      <c r="M41" s="165"/>
      <c r="N41" s="165"/>
      <c r="O41" s="165"/>
      <c r="P41" s="165"/>
      <c r="Q41" s="165"/>
      <c r="R41" s="165"/>
      <c r="S41" s="165"/>
      <c r="T41" s="165"/>
      <c r="U41" s="165"/>
      <c r="V41" s="165"/>
      <c r="W41" s="165"/>
      <c r="X41" s="165"/>
    </row>
  </sheetData>
  <mergeCells count="11">
    <mergeCell ref="A22:I22"/>
    <mergeCell ref="A23:I23"/>
    <mergeCell ref="A24:I24"/>
    <mergeCell ref="A25:I25"/>
    <mergeCell ref="A18:I18"/>
    <mergeCell ref="A21:I21"/>
    <mergeCell ref="A1:I1"/>
    <mergeCell ref="A2:I2"/>
    <mergeCell ref="H3:I3"/>
    <mergeCell ref="B5:I5"/>
    <mergeCell ref="A20:I20"/>
  </mergeCells>
  <pageMargins left="0.78740157499999996" right="0.78740157499999996" top="0.984251969" bottom="0.984251969" header="0.4921259845" footer="0.4921259845"/>
  <pageSetup paperSize="9" scale="87" fitToHeight="0" orientation="portrait"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9874C-72E9-463A-AF26-2956E971608C}">
  <sheetPr>
    <tabColor theme="0" tint="-0.34998626667073579"/>
  </sheetPr>
  <dimension ref="A1:B14"/>
  <sheetViews>
    <sheetView workbookViewId="0">
      <selection activeCell="A104" sqref="A104"/>
    </sheetView>
  </sheetViews>
  <sheetFormatPr baseColWidth="10" defaultRowHeight="12.75" x14ac:dyDescent="0.2"/>
  <cols>
    <col min="1" max="1" width="117.5703125" style="105" customWidth="1"/>
    <col min="2" max="16384" width="11.42578125" style="105"/>
  </cols>
  <sheetData>
    <row r="1" spans="1:2" ht="26.25" x14ac:dyDescent="0.4">
      <c r="A1" s="192" t="s">
        <v>158</v>
      </c>
    </row>
    <row r="4" spans="1:2" x14ac:dyDescent="0.2">
      <c r="A4" s="105" t="s">
        <v>87</v>
      </c>
      <c r="B4" s="193" t="s">
        <v>147</v>
      </c>
    </row>
    <row r="5" spans="1:2" x14ac:dyDescent="0.2">
      <c r="A5" s="105" t="s">
        <v>65</v>
      </c>
      <c r="B5" s="193" t="s">
        <v>150</v>
      </c>
    </row>
    <row r="6" spans="1:2" x14ac:dyDescent="0.2">
      <c r="A6" s="105" t="s">
        <v>15</v>
      </c>
      <c r="B6" s="193" t="s">
        <v>151</v>
      </c>
    </row>
    <row r="7" spans="1:2" x14ac:dyDescent="0.2">
      <c r="A7" s="105" t="s">
        <v>16</v>
      </c>
      <c r="B7" s="193" t="s">
        <v>152</v>
      </c>
    </row>
    <row r="8" spans="1:2" x14ac:dyDescent="0.2">
      <c r="A8" s="105" t="s">
        <v>69</v>
      </c>
      <c r="B8" s="193" t="s">
        <v>153</v>
      </c>
    </row>
    <row r="9" spans="1:2" x14ac:dyDescent="0.2">
      <c r="B9" s="193"/>
    </row>
    <row r="11" spans="1:2" x14ac:dyDescent="0.2">
      <c r="A11" s="105" t="s">
        <v>148</v>
      </c>
    </row>
    <row r="12" spans="1:2" x14ac:dyDescent="0.2">
      <c r="A12" s="105" t="s">
        <v>88</v>
      </c>
      <c r="B12" s="193" t="s">
        <v>156</v>
      </c>
    </row>
    <row r="13" spans="1:2" x14ac:dyDescent="0.2">
      <c r="A13" s="105" t="s">
        <v>106</v>
      </c>
      <c r="B13" s="193" t="s">
        <v>154</v>
      </c>
    </row>
    <row r="14" spans="1:2" x14ac:dyDescent="0.2">
      <c r="A14" s="105" t="s">
        <v>113</v>
      </c>
      <c r="B14" s="193" t="s">
        <v>155</v>
      </c>
    </row>
  </sheetData>
  <hyperlinks>
    <hyperlink ref="B4" location="Tab_1_6_1!A1" display="1_6_1" xr:uid="{C214C591-F5EE-4B6C-9CB8-ED96DBF3041A}"/>
    <hyperlink ref="B5" location="Tab_8_1_1!A1" display="8_1_1" xr:uid="{47962E84-72D0-4906-8CE4-3E81755D24BA}"/>
    <hyperlink ref="B6" location="Tab_8_1_2!A1" display="8_1_2" xr:uid="{151091B6-0A50-4427-92E7-7AD15B0DCDA5}"/>
    <hyperlink ref="B7" location="Tab_8_1_3!A1" display="8_1_3" xr:uid="{29A87FC6-769F-44F3-9250-A6FF2CA9BC68}"/>
    <hyperlink ref="B8" location="Tab_8_2_1!A1" display="8_2_1" xr:uid="{732DE463-5344-413C-BE63-4DD223A3A73D}"/>
    <hyperlink ref="B12" location="Tab_9_7_1!A1" display="9_7_1" xr:uid="{894537DB-32CF-463E-895E-AA9FAD3883E6}"/>
    <hyperlink ref="B13" location="Tab_9_7_2!A1" display="9_7_2" xr:uid="{A2B467DF-A567-48C8-85F8-6708CC46745A}"/>
    <hyperlink ref="B14" location="Tab_9_7_3!A1" display="9_7_3" xr:uid="{D6378001-095A-42B9-BCF7-C719DD0EB2A3}"/>
  </hyperlinks>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819E0-5148-4AF4-BC33-6133FBB47092}">
  <sheetPr>
    <tabColor rgb="FFFFFF00"/>
    <pageSetUpPr fitToPage="1"/>
  </sheetPr>
  <dimension ref="A1:G24"/>
  <sheetViews>
    <sheetView zoomScaleNormal="100" zoomScalePageLayoutView="145" workbookViewId="0">
      <selection activeCell="A100" sqref="A100"/>
    </sheetView>
  </sheetViews>
  <sheetFormatPr baseColWidth="10" defaultRowHeight="12.75" x14ac:dyDescent="0.2"/>
  <cols>
    <col min="1" max="1" width="42.5703125" style="105" customWidth="1"/>
    <col min="2" max="2" width="13.42578125" style="105" bestFit="1" customWidth="1"/>
    <col min="3" max="3" width="14.85546875" style="105" customWidth="1"/>
    <col min="4" max="16384" width="11.42578125" style="105"/>
  </cols>
  <sheetData>
    <row r="1" spans="1:3" ht="15" x14ac:dyDescent="0.25">
      <c r="A1" s="195" t="s">
        <v>87</v>
      </c>
      <c r="B1" s="195"/>
      <c r="C1" s="195"/>
    </row>
    <row r="2" spans="1:3" x14ac:dyDescent="0.2">
      <c r="A2" s="196" t="s">
        <v>86</v>
      </c>
      <c r="B2" s="196"/>
      <c r="C2" s="196"/>
    </row>
    <row r="3" spans="1:3" x14ac:dyDescent="0.2">
      <c r="A3" s="118"/>
      <c r="B3" s="118"/>
      <c r="C3" s="117" t="s">
        <v>85</v>
      </c>
    </row>
    <row r="4" spans="1:3" x14ac:dyDescent="0.2">
      <c r="A4" s="116"/>
      <c r="B4" s="115" t="s">
        <v>55</v>
      </c>
      <c r="C4" s="115" t="s">
        <v>56</v>
      </c>
    </row>
    <row r="5" spans="1:3" ht="19.5" customHeight="1" x14ac:dyDescent="0.2">
      <c r="A5" s="114" t="s">
        <v>14</v>
      </c>
      <c r="B5" s="120">
        <v>202167879</v>
      </c>
      <c r="C5" s="113">
        <v>100</v>
      </c>
    </row>
    <row r="6" spans="1:3" ht="16.5" customHeight="1" x14ac:dyDescent="0.2">
      <c r="A6" s="107" t="s">
        <v>7</v>
      </c>
      <c r="B6" s="121">
        <v>187934089</v>
      </c>
      <c r="C6" s="106">
        <v>92.98</v>
      </c>
    </row>
    <row r="7" spans="1:3" ht="16.5" customHeight="1" x14ac:dyDescent="0.2">
      <c r="A7" s="111" t="s">
        <v>17</v>
      </c>
      <c r="B7" s="121">
        <v>147348532</v>
      </c>
      <c r="C7" s="106">
        <v>72.900000000000006</v>
      </c>
    </row>
    <row r="8" spans="1:3" x14ac:dyDescent="0.2">
      <c r="A8" s="110" t="s">
        <v>68</v>
      </c>
      <c r="B8" s="122">
        <v>59558051</v>
      </c>
      <c r="C8" s="112">
        <v>29.46</v>
      </c>
    </row>
    <row r="9" spans="1:3" x14ac:dyDescent="0.2">
      <c r="A9" s="110" t="s">
        <v>35</v>
      </c>
      <c r="B9" s="123">
        <v>15569014</v>
      </c>
      <c r="C9" s="108">
        <v>7.7</v>
      </c>
    </row>
    <row r="10" spans="1:3" x14ac:dyDescent="0.2">
      <c r="A10" s="110" t="s">
        <v>36</v>
      </c>
      <c r="B10" s="123">
        <v>19096469</v>
      </c>
      <c r="C10" s="108">
        <v>9.4499999999999993</v>
      </c>
    </row>
    <row r="11" spans="1:3" x14ac:dyDescent="0.2">
      <c r="A11" s="110" t="s">
        <v>84</v>
      </c>
      <c r="B11" s="123">
        <v>11397814</v>
      </c>
      <c r="C11" s="108">
        <v>5.64</v>
      </c>
    </row>
    <row r="12" spans="1:3" x14ac:dyDescent="0.2">
      <c r="A12" s="110" t="s">
        <v>27</v>
      </c>
      <c r="B12" s="123">
        <v>2216800</v>
      </c>
      <c r="C12" s="108">
        <v>1.1000000000000001</v>
      </c>
    </row>
    <row r="13" spans="1:3" x14ac:dyDescent="0.2">
      <c r="A13" s="110" t="s">
        <v>83</v>
      </c>
      <c r="B13" s="123">
        <v>10281577</v>
      </c>
      <c r="C13" s="108">
        <v>5.09</v>
      </c>
    </row>
    <row r="14" spans="1:3" x14ac:dyDescent="0.2">
      <c r="A14" s="110" t="s">
        <v>82</v>
      </c>
      <c r="B14" s="123">
        <v>2873702</v>
      </c>
      <c r="C14" s="108">
        <v>1.42</v>
      </c>
    </row>
    <row r="15" spans="1:3" x14ac:dyDescent="0.2">
      <c r="A15" s="110" t="s">
        <v>37</v>
      </c>
      <c r="B15" s="123">
        <v>11555105</v>
      </c>
      <c r="C15" s="108">
        <v>5.72</v>
      </c>
    </row>
    <row r="16" spans="1:3" x14ac:dyDescent="0.2">
      <c r="A16" s="110" t="s">
        <v>67</v>
      </c>
      <c r="B16" s="123">
        <v>14800000</v>
      </c>
      <c r="C16" s="108">
        <v>7.32</v>
      </c>
    </row>
    <row r="17" spans="1:7" ht="16.5" customHeight="1" x14ac:dyDescent="0.2">
      <c r="A17" s="111" t="s">
        <v>26</v>
      </c>
      <c r="B17" s="121">
        <v>40585557</v>
      </c>
      <c r="C17" s="106">
        <v>20.080000000000002</v>
      </c>
    </row>
    <row r="18" spans="1:7" x14ac:dyDescent="0.2">
      <c r="A18" s="110" t="s">
        <v>81</v>
      </c>
      <c r="B18" s="123">
        <v>29287437</v>
      </c>
      <c r="C18" s="108">
        <v>14.490000000000002</v>
      </c>
    </row>
    <row r="19" spans="1:7" x14ac:dyDescent="0.2">
      <c r="A19" s="110" t="s">
        <v>80</v>
      </c>
      <c r="B19" s="123">
        <v>3998038</v>
      </c>
      <c r="C19" s="108">
        <v>1.98</v>
      </c>
    </row>
    <row r="20" spans="1:7" x14ac:dyDescent="0.2">
      <c r="A20" s="110" t="s">
        <v>22</v>
      </c>
      <c r="B20" s="123">
        <v>1577750</v>
      </c>
      <c r="C20" s="108">
        <v>0.78</v>
      </c>
    </row>
    <row r="21" spans="1:7" x14ac:dyDescent="0.2">
      <c r="A21" s="110" t="s">
        <v>42</v>
      </c>
      <c r="B21" s="123">
        <v>2758143</v>
      </c>
      <c r="C21" s="108">
        <v>1.36</v>
      </c>
    </row>
    <row r="22" spans="1:7" x14ac:dyDescent="0.2">
      <c r="A22" s="109" t="s">
        <v>23</v>
      </c>
      <c r="B22" s="123">
        <v>2964188</v>
      </c>
      <c r="C22" s="108">
        <v>1.47</v>
      </c>
    </row>
    <row r="23" spans="1:7" ht="16.5" customHeight="1" x14ac:dyDescent="0.2">
      <c r="A23" s="107" t="s">
        <v>11</v>
      </c>
      <c r="B23" s="121">
        <v>14233790</v>
      </c>
      <c r="C23" s="106">
        <v>7.04</v>
      </c>
    </row>
    <row r="24" spans="1:7" x14ac:dyDescent="0.2">
      <c r="A24" s="197" t="s">
        <v>149</v>
      </c>
      <c r="B24" s="197"/>
      <c r="C24" s="197"/>
      <c r="D24" s="194"/>
      <c r="E24" s="194"/>
      <c r="F24" s="194"/>
      <c r="G24" s="194"/>
    </row>
  </sheetData>
  <mergeCells count="3">
    <mergeCell ref="A1:C1"/>
    <mergeCell ref="A2:C2"/>
    <mergeCell ref="A24:C24"/>
  </mergeCells>
  <pageMargins left="0.78740157499999996" right="0.78740157499999996" top="0.984251969" bottom="0.984251969" header="0.4921259845" footer="0.4921259845"/>
  <pageSetup paperSize="9"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G120"/>
  <sheetViews>
    <sheetView zoomScaleNormal="100" workbookViewId="0">
      <selection activeCell="A112" sqref="A112"/>
    </sheetView>
  </sheetViews>
  <sheetFormatPr baseColWidth="10" defaultRowHeight="12.75" x14ac:dyDescent="0.2"/>
  <cols>
    <col min="1" max="1" width="38.140625" customWidth="1"/>
    <col min="2" max="7" width="13.140625" customWidth="1"/>
  </cols>
  <sheetData>
    <row r="1" spans="1:7" ht="15.75" x14ac:dyDescent="0.25">
      <c r="A1" s="203" t="s">
        <v>65</v>
      </c>
      <c r="B1" s="202"/>
      <c r="C1" s="202"/>
      <c r="D1" s="202"/>
      <c r="E1" s="202"/>
      <c r="F1" s="202"/>
      <c r="G1" s="202"/>
    </row>
    <row r="2" spans="1:7" x14ac:dyDescent="0.2">
      <c r="A2" s="201" t="s">
        <v>77</v>
      </c>
      <c r="B2" s="202"/>
      <c r="C2" s="202"/>
      <c r="D2" s="202"/>
      <c r="E2" s="202"/>
      <c r="F2" s="202"/>
      <c r="G2" s="202"/>
    </row>
    <row r="3" spans="1:7" x14ac:dyDescent="0.2">
      <c r="A3" s="2"/>
      <c r="B3" s="2"/>
      <c r="C3" s="2"/>
      <c r="D3" s="2"/>
      <c r="E3" s="2"/>
      <c r="F3" s="199" t="s">
        <v>45</v>
      </c>
      <c r="G3" s="200"/>
    </row>
    <row r="4" spans="1:7" x14ac:dyDescent="0.2">
      <c r="A4" s="20"/>
      <c r="B4" s="204" t="s">
        <v>4</v>
      </c>
      <c r="C4" s="204"/>
      <c r="D4" s="204" t="s">
        <v>5</v>
      </c>
      <c r="E4" s="204"/>
      <c r="F4" s="204" t="s">
        <v>6</v>
      </c>
      <c r="G4" s="204"/>
    </row>
    <row r="5" spans="1:7" x14ac:dyDescent="0.2">
      <c r="A5" s="41" t="s">
        <v>59</v>
      </c>
      <c r="B5" s="18" t="s">
        <v>55</v>
      </c>
      <c r="C5" s="18" t="s">
        <v>56</v>
      </c>
      <c r="D5" s="18" t="s">
        <v>55</v>
      </c>
      <c r="E5" s="18" t="s">
        <v>56</v>
      </c>
      <c r="F5" s="18" t="s">
        <v>57</v>
      </c>
      <c r="G5" s="18" t="s">
        <v>56</v>
      </c>
    </row>
    <row r="6" spans="1:7" ht="19.5" customHeight="1" x14ac:dyDescent="0.2">
      <c r="A6" s="3" t="s">
        <v>14</v>
      </c>
      <c r="B6" s="70">
        <v>202167879</v>
      </c>
      <c r="C6" s="44">
        <v>100</v>
      </c>
      <c r="D6" s="74">
        <v>154631789</v>
      </c>
      <c r="E6" s="44">
        <v>100</v>
      </c>
      <c r="F6" s="74">
        <v>47536090</v>
      </c>
      <c r="G6" s="44">
        <v>100</v>
      </c>
    </row>
    <row r="7" spans="1:7" ht="16.5" customHeight="1" x14ac:dyDescent="0.2">
      <c r="A7" s="8" t="s">
        <v>7</v>
      </c>
      <c r="B7" s="71">
        <v>187934089</v>
      </c>
      <c r="C7" s="45">
        <v>92.96</v>
      </c>
      <c r="D7" s="75">
        <v>150448875</v>
      </c>
      <c r="E7" s="45">
        <v>97.29</v>
      </c>
      <c r="F7" s="75">
        <v>37485214</v>
      </c>
      <c r="G7" s="45">
        <v>78.86</v>
      </c>
    </row>
    <row r="8" spans="1:7" ht="16.5" customHeight="1" x14ac:dyDescent="0.2">
      <c r="A8" s="62" t="s">
        <v>18</v>
      </c>
      <c r="B8" s="71">
        <v>147348532</v>
      </c>
      <c r="C8" s="45">
        <v>72.88</v>
      </c>
      <c r="D8" s="75">
        <v>112579596</v>
      </c>
      <c r="E8" s="45">
        <v>72.8</v>
      </c>
      <c r="F8" s="75">
        <v>34768937</v>
      </c>
      <c r="G8" s="45">
        <v>73.14</v>
      </c>
    </row>
    <row r="9" spans="1:7" x14ac:dyDescent="0.2">
      <c r="A9" s="49" t="s">
        <v>68</v>
      </c>
      <c r="B9" s="72">
        <v>59558051</v>
      </c>
      <c r="C9" s="22">
        <v>29.46</v>
      </c>
      <c r="D9" s="5">
        <v>24988209</v>
      </c>
      <c r="E9" s="22">
        <v>16.16</v>
      </c>
      <c r="F9" s="5">
        <v>34569842</v>
      </c>
      <c r="G9" s="22">
        <v>72.72</v>
      </c>
    </row>
    <row r="10" spans="1:7" x14ac:dyDescent="0.2">
      <c r="A10" s="21" t="s">
        <v>1</v>
      </c>
      <c r="B10" s="72">
        <f>B11+B12+B13</f>
        <v>46063297</v>
      </c>
      <c r="C10" s="22">
        <f t="shared" ref="C10:G10" si="0">C11+C12+C13</f>
        <v>22.79</v>
      </c>
      <c r="D10" s="61">
        <f t="shared" si="0"/>
        <v>45865597</v>
      </c>
      <c r="E10" s="22">
        <f t="shared" si="0"/>
        <v>29.66</v>
      </c>
      <c r="F10" s="61">
        <f t="shared" si="0"/>
        <v>197700</v>
      </c>
      <c r="G10" s="22">
        <f t="shared" si="0"/>
        <v>0.42</v>
      </c>
    </row>
    <row r="11" spans="1:7" x14ac:dyDescent="0.2">
      <c r="A11" s="10" t="s">
        <v>35</v>
      </c>
      <c r="B11" s="72">
        <v>15569014</v>
      </c>
      <c r="C11" s="54">
        <v>7.7</v>
      </c>
      <c r="D11" s="61">
        <v>15375217</v>
      </c>
      <c r="E11" s="54">
        <v>9.94</v>
      </c>
      <c r="F11" s="78">
        <v>193797</v>
      </c>
      <c r="G11" s="54">
        <v>0.41</v>
      </c>
    </row>
    <row r="12" spans="1:7" x14ac:dyDescent="0.2">
      <c r="A12" s="10" t="s">
        <v>36</v>
      </c>
      <c r="B12" s="72">
        <v>19096469</v>
      </c>
      <c r="C12" s="54">
        <v>9.4499999999999993</v>
      </c>
      <c r="D12" s="61">
        <v>19093949</v>
      </c>
      <c r="E12" s="54">
        <v>12.35</v>
      </c>
      <c r="F12" s="61">
        <v>2520</v>
      </c>
      <c r="G12" s="54">
        <v>0.01</v>
      </c>
    </row>
    <row r="13" spans="1:7" x14ac:dyDescent="0.2">
      <c r="A13" s="10" t="s">
        <v>50</v>
      </c>
      <c r="B13" s="72">
        <v>11397814</v>
      </c>
      <c r="C13" s="54">
        <v>5.64</v>
      </c>
      <c r="D13" s="61">
        <v>11396431</v>
      </c>
      <c r="E13" s="54">
        <v>7.37</v>
      </c>
      <c r="F13" s="61">
        <v>1383</v>
      </c>
      <c r="G13" s="54">
        <v>0</v>
      </c>
    </row>
    <row r="14" spans="1:7" x14ac:dyDescent="0.2">
      <c r="A14" s="21" t="s">
        <v>2</v>
      </c>
      <c r="B14" s="72">
        <v>26927184</v>
      </c>
      <c r="C14" s="22">
        <v>13.329999999999998</v>
      </c>
      <c r="D14" s="61">
        <v>26925789</v>
      </c>
      <c r="E14" s="22">
        <v>17.41</v>
      </c>
      <c r="F14" s="61">
        <v>1395</v>
      </c>
      <c r="G14" s="22">
        <v>0</v>
      </c>
    </row>
    <row r="15" spans="1:7" x14ac:dyDescent="0.2">
      <c r="A15" s="10" t="s">
        <v>27</v>
      </c>
      <c r="B15" s="72">
        <v>2216800</v>
      </c>
      <c r="C15" s="54">
        <v>1.1000000000000001</v>
      </c>
      <c r="D15" s="61">
        <v>2216592</v>
      </c>
      <c r="E15" s="54">
        <v>1.43</v>
      </c>
      <c r="F15" s="69">
        <v>208</v>
      </c>
      <c r="G15" s="54">
        <v>0</v>
      </c>
    </row>
    <row r="16" spans="1:7" x14ac:dyDescent="0.2">
      <c r="A16" s="10" t="s">
        <v>51</v>
      </c>
      <c r="B16" s="72">
        <v>10281577</v>
      </c>
      <c r="C16" s="54">
        <v>5.09</v>
      </c>
      <c r="D16" s="61">
        <v>10280390</v>
      </c>
      <c r="E16" s="54">
        <v>6.65</v>
      </c>
      <c r="F16" s="61">
        <v>1187</v>
      </c>
      <c r="G16" s="54">
        <v>0</v>
      </c>
    </row>
    <row r="17" spans="1:7" x14ac:dyDescent="0.2">
      <c r="A17" s="53" t="s">
        <v>72</v>
      </c>
      <c r="B17" s="72">
        <v>2873702</v>
      </c>
      <c r="C17" s="22">
        <v>1.42</v>
      </c>
      <c r="D17" s="5">
        <v>2873702</v>
      </c>
      <c r="E17" s="22">
        <v>1.86</v>
      </c>
      <c r="F17" s="69">
        <v>0</v>
      </c>
      <c r="G17" s="54">
        <v>0</v>
      </c>
    </row>
    <row r="18" spans="1:7" x14ac:dyDescent="0.2">
      <c r="A18" s="10" t="s">
        <v>37</v>
      </c>
      <c r="B18" s="72">
        <v>11555105</v>
      </c>
      <c r="C18" s="22">
        <v>5.72</v>
      </c>
      <c r="D18" s="5">
        <v>11555105</v>
      </c>
      <c r="E18" s="22">
        <v>7.47</v>
      </c>
      <c r="F18" s="69">
        <v>0</v>
      </c>
      <c r="G18" s="54">
        <v>0</v>
      </c>
    </row>
    <row r="19" spans="1:7" x14ac:dyDescent="0.2">
      <c r="A19" s="49" t="s">
        <v>66</v>
      </c>
      <c r="B19" s="72">
        <v>14800000</v>
      </c>
      <c r="C19" s="48">
        <v>7.32</v>
      </c>
      <c r="D19" s="5">
        <v>14800000</v>
      </c>
      <c r="E19" s="48">
        <v>9.57</v>
      </c>
      <c r="F19" s="69">
        <v>0</v>
      </c>
      <c r="G19" s="54">
        <v>0</v>
      </c>
    </row>
    <row r="20" spans="1:7" ht="16.5" customHeight="1" x14ac:dyDescent="0.2">
      <c r="A20" s="63" t="s">
        <v>19</v>
      </c>
      <c r="B20" s="73">
        <v>40585557</v>
      </c>
      <c r="C20" s="47">
        <v>20.079999999999998</v>
      </c>
      <c r="D20" s="76">
        <v>37869279</v>
      </c>
      <c r="E20" s="47">
        <v>24.49</v>
      </c>
      <c r="F20" s="76">
        <v>2716277</v>
      </c>
      <c r="G20" s="47">
        <v>5.71</v>
      </c>
    </row>
    <row r="21" spans="1:7" x14ac:dyDescent="0.2">
      <c r="A21" s="10" t="s">
        <v>44</v>
      </c>
      <c r="B21" s="72">
        <v>6838400</v>
      </c>
      <c r="C21" s="22">
        <v>3.38</v>
      </c>
      <c r="D21" s="5">
        <v>5197976</v>
      </c>
      <c r="E21" s="22">
        <v>3.36</v>
      </c>
      <c r="F21" s="5">
        <v>1640424</v>
      </c>
      <c r="G21" s="22">
        <v>3.45</v>
      </c>
    </row>
    <row r="22" spans="1:7" x14ac:dyDescent="0.2">
      <c r="A22" s="10" t="s">
        <v>28</v>
      </c>
      <c r="B22" s="72">
        <v>270382</v>
      </c>
      <c r="C22" s="22">
        <v>0.13</v>
      </c>
      <c r="D22" s="5">
        <v>270382</v>
      </c>
      <c r="E22" s="48">
        <v>0.17</v>
      </c>
      <c r="F22" s="69">
        <v>0</v>
      </c>
      <c r="G22" s="54">
        <v>0</v>
      </c>
    </row>
    <row r="23" spans="1:7" x14ac:dyDescent="0.2">
      <c r="A23" s="10" t="s">
        <v>58</v>
      </c>
      <c r="B23" s="72">
        <v>649826</v>
      </c>
      <c r="C23" s="22">
        <v>0.32</v>
      </c>
      <c r="D23" s="69">
        <v>0</v>
      </c>
      <c r="E23" s="69">
        <v>0</v>
      </c>
      <c r="F23" s="5">
        <v>649826</v>
      </c>
      <c r="G23" s="22">
        <v>1.37</v>
      </c>
    </row>
    <row r="24" spans="1:7" x14ac:dyDescent="0.2">
      <c r="A24" s="10" t="s">
        <v>20</v>
      </c>
      <c r="B24" s="72">
        <v>6243531</v>
      </c>
      <c r="C24" s="22">
        <v>3.09</v>
      </c>
      <c r="D24" s="5">
        <v>6170858</v>
      </c>
      <c r="E24" s="22">
        <v>3.99</v>
      </c>
      <c r="F24" s="5">
        <v>72672</v>
      </c>
      <c r="G24" s="22">
        <v>0.15</v>
      </c>
    </row>
    <row r="25" spans="1:7" x14ac:dyDescent="0.2">
      <c r="A25" s="10" t="s">
        <v>21</v>
      </c>
      <c r="B25" s="72">
        <v>598000</v>
      </c>
      <c r="C25" s="22">
        <v>0.3</v>
      </c>
      <c r="D25" s="5">
        <v>598000</v>
      </c>
      <c r="E25" s="48">
        <v>0.39</v>
      </c>
      <c r="F25" s="69">
        <v>0</v>
      </c>
      <c r="G25" s="54">
        <v>0</v>
      </c>
    </row>
    <row r="26" spans="1:7" x14ac:dyDescent="0.2">
      <c r="A26" s="10" t="s">
        <v>30</v>
      </c>
      <c r="B26" s="72">
        <v>777804</v>
      </c>
      <c r="C26" s="22">
        <v>0.38</v>
      </c>
      <c r="D26" s="5">
        <v>460699</v>
      </c>
      <c r="E26" s="22">
        <v>0.3</v>
      </c>
      <c r="F26" s="5">
        <v>317105</v>
      </c>
      <c r="G26" s="22">
        <v>0.67</v>
      </c>
    </row>
    <row r="27" spans="1:7" x14ac:dyDescent="0.2">
      <c r="A27" s="10" t="s">
        <v>40</v>
      </c>
      <c r="B27" s="72">
        <v>4967947</v>
      </c>
      <c r="C27" s="22">
        <v>2.46</v>
      </c>
      <c r="D27" s="5">
        <v>4967947</v>
      </c>
      <c r="E27" s="48">
        <v>3.21</v>
      </c>
      <c r="F27" s="69">
        <v>0</v>
      </c>
      <c r="G27" s="54">
        <v>0</v>
      </c>
    </row>
    <row r="28" spans="1:7" x14ac:dyDescent="0.2">
      <c r="A28" s="10" t="s">
        <v>43</v>
      </c>
      <c r="B28" s="72">
        <v>5259353</v>
      </c>
      <c r="C28" s="22">
        <v>2.6</v>
      </c>
      <c r="D28" s="5">
        <v>5259353</v>
      </c>
      <c r="E28" s="48">
        <v>3.4</v>
      </c>
      <c r="F28" s="69">
        <v>0</v>
      </c>
      <c r="G28" s="54">
        <v>0</v>
      </c>
    </row>
    <row r="29" spans="1:7" x14ac:dyDescent="0.2">
      <c r="A29" s="10" t="s">
        <v>41</v>
      </c>
      <c r="B29" s="72">
        <v>922327</v>
      </c>
      <c r="C29" s="22">
        <v>0.46</v>
      </c>
      <c r="D29" s="5">
        <v>922327</v>
      </c>
      <c r="E29" s="48">
        <v>0.6</v>
      </c>
      <c r="F29" s="69">
        <v>0</v>
      </c>
      <c r="G29" s="54">
        <v>0</v>
      </c>
    </row>
    <row r="30" spans="1:7" ht="12.75" customHeight="1" x14ac:dyDescent="0.2">
      <c r="A30" s="10" t="s">
        <v>54</v>
      </c>
      <c r="B30" s="72">
        <v>1678196</v>
      </c>
      <c r="C30" s="22">
        <v>0.83</v>
      </c>
      <c r="D30" s="5">
        <v>1673696</v>
      </c>
      <c r="E30" s="48">
        <v>1.08</v>
      </c>
      <c r="F30" s="78">
        <v>4500</v>
      </c>
      <c r="G30" s="54">
        <v>0.01</v>
      </c>
    </row>
    <row r="31" spans="1:7" x14ac:dyDescent="0.2">
      <c r="A31" s="10" t="s">
        <v>24</v>
      </c>
      <c r="B31" s="72">
        <v>1081671</v>
      </c>
      <c r="C31" s="22">
        <v>0.54</v>
      </c>
      <c r="D31" s="5">
        <v>1081671</v>
      </c>
      <c r="E31" s="48">
        <v>0.7</v>
      </c>
      <c r="F31" s="69">
        <v>0</v>
      </c>
      <c r="G31" s="54">
        <v>0</v>
      </c>
    </row>
    <row r="32" spans="1:7" x14ac:dyDescent="0.2">
      <c r="A32" s="10" t="s">
        <v>48</v>
      </c>
      <c r="B32" s="72">
        <v>1458000</v>
      </c>
      <c r="C32" s="22">
        <v>0.72</v>
      </c>
      <c r="D32" s="5">
        <v>1428000</v>
      </c>
      <c r="E32" s="22">
        <v>0.92</v>
      </c>
      <c r="F32" s="5">
        <v>30000</v>
      </c>
      <c r="G32" s="54">
        <v>0.06</v>
      </c>
    </row>
    <row r="33" spans="1:7" x14ac:dyDescent="0.2">
      <c r="A33" s="10" t="s">
        <v>25</v>
      </c>
      <c r="B33" s="72">
        <v>2540038</v>
      </c>
      <c r="C33" s="22">
        <v>1.26</v>
      </c>
      <c r="D33" s="5">
        <v>2540038</v>
      </c>
      <c r="E33" s="48">
        <v>1.64</v>
      </c>
      <c r="F33" s="69">
        <v>0</v>
      </c>
      <c r="G33" s="54">
        <v>0</v>
      </c>
    </row>
    <row r="34" spans="1:7" x14ac:dyDescent="0.2">
      <c r="A34" s="10" t="s">
        <v>22</v>
      </c>
      <c r="B34" s="72">
        <v>1577750</v>
      </c>
      <c r="C34" s="22">
        <v>0.78</v>
      </c>
      <c r="D34" s="5">
        <v>1576000</v>
      </c>
      <c r="E34" s="48">
        <v>1.02</v>
      </c>
      <c r="F34" s="91">
        <v>1750</v>
      </c>
      <c r="G34" s="54">
        <v>0</v>
      </c>
    </row>
    <row r="35" spans="1:7" x14ac:dyDescent="0.2">
      <c r="A35" s="10" t="s">
        <v>42</v>
      </c>
      <c r="B35" s="72">
        <v>2758143</v>
      </c>
      <c r="C35" s="22">
        <v>1.36</v>
      </c>
      <c r="D35" s="5">
        <v>2758143</v>
      </c>
      <c r="E35" s="48">
        <v>1.78</v>
      </c>
      <c r="F35" s="69">
        <v>0</v>
      </c>
      <c r="G35" s="54">
        <v>0</v>
      </c>
    </row>
    <row r="36" spans="1:7" x14ac:dyDescent="0.2">
      <c r="A36" s="10" t="s">
        <v>23</v>
      </c>
      <c r="B36" s="72">
        <v>2964188</v>
      </c>
      <c r="C36" s="22">
        <v>1.47</v>
      </c>
      <c r="D36" s="5">
        <v>2964188</v>
      </c>
      <c r="E36" s="48">
        <v>1.92</v>
      </c>
      <c r="F36" s="69">
        <v>0</v>
      </c>
      <c r="G36" s="54">
        <v>0</v>
      </c>
    </row>
    <row r="37" spans="1:7" ht="16.5" customHeight="1" x14ac:dyDescent="0.2">
      <c r="A37" s="9" t="s">
        <v>11</v>
      </c>
      <c r="B37" s="73">
        <v>14233790</v>
      </c>
      <c r="C37" s="47">
        <v>7.04</v>
      </c>
      <c r="D37" s="77">
        <v>4182913</v>
      </c>
      <c r="E37" s="47">
        <v>2.71</v>
      </c>
      <c r="F37" s="77">
        <v>10050876</v>
      </c>
      <c r="G37" s="47">
        <v>21.14</v>
      </c>
    </row>
    <row r="38" spans="1:7" x14ac:dyDescent="0.2">
      <c r="A38" s="52" t="s">
        <v>68</v>
      </c>
      <c r="B38" s="72">
        <v>10050876</v>
      </c>
      <c r="C38" s="22">
        <v>4.97</v>
      </c>
      <c r="D38" s="54">
        <v>0</v>
      </c>
      <c r="E38" s="54">
        <v>0</v>
      </c>
      <c r="F38" s="5">
        <v>10050876</v>
      </c>
      <c r="G38" s="22">
        <v>21.14</v>
      </c>
    </row>
    <row r="39" spans="1:7" x14ac:dyDescent="0.2">
      <c r="A39" s="21" t="s">
        <v>1</v>
      </c>
      <c r="B39" s="72">
        <f>B40+B41+B42</f>
        <v>278400</v>
      </c>
      <c r="C39" s="54">
        <f t="shared" ref="C39:G39" si="1">C40+C41+C42</f>
        <v>0.14000000000000001</v>
      </c>
      <c r="D39" s="61">
        <f t="shared" si="1"/>
        <v>278400</v>
      </c>
      <c r="E39" s="94">
        <f t="shared" si="1"/>
        <v>0.17</v>
      </c>
      <c r="F39" s="69">
        <f t="shared" si="1"/>
        <v>0</v>
      </c>
      <c r="G39" s="54">
        <f t="shared" si="1"/>
        <v>0</v>
      </c>
    </row>
    <row r="40" spans="1:7" x14ac:dyDescent="0.2">
      <c r="A40" s="10" t="s">
        <v>35</v>
      </c>
      <c r="B40" s="72">
        <v>22583</v>
      </c>
      <c r="C40" s="94">
        <v>0.01</v>
      </c>
      <c r="D40" s="88">
        <v>22583</v>
      </c>
      <c r="E40" s="94">
        <v>0.01</v>
      </c>
      <c r="F40" s="69">
        <v>0</v>
      </c>
      <c r="G40" s="54">
        <v>0</v>
      </c>
    </row>
    <row r="41" spans="1:7" x14ac:dyDescent="0.2">
      <c r="A41" s="10" t="s">
        <v>36</v>
      </c>
      <c r="B41" s="72">
        <v>33949</v>
      </c>
      <c r="C41" s="94">
        <v>0.02</v>
      </c>
      <c r="D41" s="88">
        <v>33949</v>
      </c>
      <c r="E41" s="54">
        <v>0.02</v>
      </c>
      <c r="F41" s="69">
        <v>0</v>
      </c>
      <c r="G41" s="54">
        <v>0</v>
      </c>
    </row>
    <row r="42" spans="1:7" x14ac:dyDescent="0.2">
      <c r="A42" s="53" t="s">
        <v>50</v>
      </c>
      <c r="B42" s="72">
        <v>221868</v>
      </c>
      <c r="C42" s="54">
        <v>0.11</v>
      </c>
      <c r="D42" s="88">
        <v>221868</v>
      </c>
      <c r="E42" s="54">
        <v>0.14000000000000001</v>
      </c>
      <c r="F42" s="69">
        <v>0</v>
      </c>
      <c r="G42" s="54">
        <v>0</v>
      </c>
    </row>
    <row r="43" spans="1:7" x14ac:dyDescent="0.2">
      <c r="A43" s="23" t="s">
        <v>2</v>
      </c>
      <c r="B43" s="72">
        <f>B45+B46</f>
        <v>279876</v>
      </c>
      <c r="C43" s="54">
        <f t="shared" ref="C43:G43" si="2">C45+C46</f>
        <v>0.14000000000000001</v>
      </c>
      <c r="D43" s="61">
        <f t="shared" si="2"/>
        <v>279876</v>
      </c>
      <c r="E43" s="54">
        <f t="shared" si="2"/>
        <v>0.18</v>
      </c>
      <c r="F43" s="54">
        <f t="shared" si="2"/>
        <v>0</v>
      </c>
      <c r="G43" s="54">
        <f t="shared" si="2"/>
        <v>0</v>
      </c>
    </row>
    <row r="44" spans="1:7" x14ac:dyDescent="0.2">
      <c r="A44" s="10" t="s">
        <v>27</v>
      </c>
      <c r="B44" s="67">
        <v>0</v>
      </c>
      <c r="C44" s="54">
        <v>0</v>
      </c>
      <c r="D44" s="68">
        <v>0</v>
      </c>
      <c r="E44" s="54">
        <v>0</v>
      </c>
      <c r="F44" s="69">
        <v>0</v>
      </c>
      <c r="G44" s="54">
        <v>0</v>
      </c>
    </row>
    <row r="45" spans="1:7" x14ac:dyDescent="0.2">
      <c r="A45" s="10" t="s">
        <v>51</v>
      </c>
      <c r="B45" s="72">
        <v>200937</v>
      </c>
      <c r="C45" s="54">
        <v>0.1</v>
      </c>
      <c r="D45" s="88">
        <v>200937</v>
      </c>
      <c r="E45" s="54">
        <v>0.13</v>
      </c>
      <c r="F45" s="69">
        <v>0</v>
      </c>
      <c r="G45" s="54">
        <v>0</v>
      </c>
    </row>
    <row r="46" spans="1:7" x14ac:dyDescent="0.2">
      <c r="A46" s="53" t="s">
        <v>72</v>
      </c>
      <c r="B46" s="72">
        <v>78939</v>
      </c>
      <c r="C46" s="54">
        <v>0.04</v>
      </c>
      <c r="D46" s="88">
        <v>78939</v>
      </c>
      <c r="E46" s="54">
        <v>0.05</v>
      </c>
      <c r="F46" s="69">
        <v>0</v>
      </c>
      <c r="G46" s="54">
        <v>0</v>
      </c>
    </row>
    <row r="47" spans="1:7" x14ac:dyDescent="0.2">
      <c r="A47" s="23" t="s">
        <v>37</v>
      </c>
      <c r="B47" s="67">
        <v>0</v>
      </c>
      <c r="C47" s="54">
        <v>0</v>
      </c>
      <c r="D47" s="54">
        <v>0</v>
      </c>
      <c r="E47" s="54">
        <v>0</v>
      </c>
      <c r="F47" s="69">
        <v>0</v>
      </c>
      <c r="G47" s="54">
        <v>0</v>
      </c>
    </row>
    <row r="48" spans="1:7" x14ac:dyDescent="0.2">
      <c r="A48" s="23" t="s">
        <v>29</v>
      </c>
      <c r="B48" s="72">
        <v>1769583</v>
      </c>
      <c r="C48" s="22">
        <v>0.88</v>
      </c>
      <c r="D48" s="5">
        <v>1769583</v>
      </c>
      <c r="E48" s="48">
        <v>1.1399999999999999</v>
      </c>
      <c r="F48" s="69">
        <v>0</v>
      </c>
      <c r="G48" s="54">
        <v>0</v>
      </c>
    </row>
    <row r="49" spans="1:7" x14ac:dyDescent="0.2">
      <c r="A49" s="66" t="s">
        <v>25</v>
      </c>
      <c r="B49" s="72">
        <v>1855054</v>
      </c>
      <c r="C49" s="54">
        <v>0.92</v>
      </c>
      <c r="D49" s="90">
        <v>1855054</v>
      </c>
      <c r="E49" s="48">
        <v>1.2</v>
      </c>
      <c r="F49" s="69">
        <v>0</v>
      </c>
      <c r="G49" s="54">
        <v>0</v>
      </c>
    </row>
    <row r="50" spans="1:7" x14ac:dyDescent="0.2">
      <c r="A50" s="198" t="s">
        <v>149</v>
      </c>
      <c r="B50" s="198"/>
      <c r="C50" s="198"/>
      <c r="D50" s="198"/>
      <c r="E50" s="198"/>
      <c r="F50" s="198"/>
      <c r="G50" s="198"/>
    </row>
    <row r="52" spans="1:7" x14ac:dyDescent="0.2">
      <c r="B52" s="92"/>
    </row>
    <row r="54" spans="1:7" x14ac:dyDescent="0.2">
      <c r="B54" s="92"/>
      <c r="C54" s="92"/>
      <c r="D54" s="92"/>
      <c r="E54" s="92"/>
      <c r="F54" s="92"/>
      <c r="G54" s="92"/>
    </row>
    <row r="80" spans="1:7" x14ac:dyDescent="0.2">
      <c r="A80" s="104"/>
      <c r="B80" s="102"/>
      <c r="C80" s="102"/>
      <c r="D80" s="102"/>
      <c r="E80" s="102"/>
      <c r="F80" s="102"/>
      <c r="G80" s="102"/>
    </row>
    <row r="81" spans="1:7" x14ac:dyDescent="0.2">
      <c r="A81" s="104"/>
      <c r="B81" s="102"/>
      <c r="C81" s="102"/>
      <c r="D81" s="102"/>
      <c r="E81" s="102"/>
      <c r="F81" s="102"/>
      <c r="G81" s="102"/>
    </row>
    <row r="82" spans="1:7" x14ac:dyDescent="0.2">
      <c r="A82" s="104"/>
      <c r="B82" s="102"/>
      <c r="C82" s="102"/>
      <c r="D82" s="102"/>
      <c r="E82" s="102"/>
      <c r="F82" s="102"/>
      <c r="G82" s="102"/>
    </row>
    <row r="83" spans="1:7" x14ac:dyDescent="0.2">
      <c r="A83" s="103"/>
      <c r="B83" s="102"/>
      <c r="C83" s="102"/>
      <c r="D83" s="102"/>
      <c r="E83" s="102"/>
      <c r="F83" s="102"/>
      <c r="G83" s="102"/>
    </row>
    <row r="84" spans="1:7" x14ac:dyDescent="0.2">
      <c r="A84" s="103"/>
      <c r="B84" s="102"/>
      <c r="C84" s="102"/>
      <c r="D84" s="102"/>
      <c r="E84" s="102"/>
      <c r="F84" s="102"/>
      <c r="G84" s="102"/>
    </row>
    <row r="85" spans="1:7" x14ac:dyDescent="0.2">
      <c r="A85" s="103"/>
      <c r="B85" s="102"/>
      <c r="C85" s="102"/>
      <c r="D85" s="102"/>
      <c r="E85" s="102"/>
      <c r="F85" s="102"/>
      <c r="G85" s="102"/>
    </row>
    <row r="86" spans="1:7" x14ac:dyDescent="0.2">
      <c r="A86" s="103"/>
      <c r="B86" s="102"/>
      <c r="C86" s="102"/>
      <c r="D86" s="102"/>
      <c r="E86" s="102"/>
      <c r="F86" s="102"/>
      <c r="G86" s="102"/>
    </row>
    <row r="87" spans="1:7" x14ac:dyDescent="0.2">
      <c r="A87" s="103"/>
      <c r="B87" s="102"/>
      <c r="C87" s="102"/>
      <c r="D87" s="102"/>
      <c r="E87" s="102"/>
      <c r="F87" s="102"/>
      <c r="G87" s="102"/>
    </row>
    <row r="88" spans="1:7" x14ac:dyDescent="0.2">
      <c r="A88" s="103"/>
      <c r="B88" s="102"/>
      <c r="C88" s="102"/>
      <c r="D88" s="102"/>
      <c r="E88" s="102"/>
      <c r="F88" s="102"/>
      <c r="G88" s="102"/>
    </row>
    <row r="89" spans="1:7" x14ac:dyDescent="0.2">
      <c r="A89" s="103"/>
      <c r="B89" s="102"/>
      <c r="C89" s="102"/>
      <c r="D89" s="102"/>
      <c r="E89" s="102"/>
      <c r="F89" s="102"/>
      <c r="G89" s="102"/>
    </row>
    <row r="90" spans="1:7" x14ac:dyDescent="0.2">
      <c r="A90" s="103"/>
      <c r="B90" s="102"/>
      <c r="C90" s="102"/>
      <c r="D90" s="102"/>
      <c r="E90" s="102"/>
      <c r="F90" s="102"/>
      <c r="G90" s="102"/>
    </row>
    <row r="91" spans="1:7" x14ac:dyDescent="0.2">
      <c r="A91" s="103"/>
      <c r="B91" s="102"/>
      <c r="C91" s="102"/>
      <c r="D91" s="102"/>
      <c r="E91" s="102"/>
      <c r="F91" s="102"/>
      <c r="G91" s="102"/>
    </row>
    <row r="92" spans="1:7" x14ac:dyDescent="0.2">
      <c r="A92" s="104"/>
      <c r="B92" s="102"/>
      <c r="C92" s="102"/>
      <c r="D92" s="102"/>
      <c r="E92" s="102"/>
      <c r="F92" s="102"/>
      <c r="G92" s="102"/>
    </row>
    <row r="93" spans="1:7" x14ac:dyDescent="0.2">
      <c r="A93" s="103"/>
      <c r="B93" s="102"/>
      <c r="C93" s="102"/>
      <c r="D93" s="102"/>
      <c r="E93" s="102"/>
      <c r="F93" s="102"/>
      <c r="G93" s="102"/>
    </row>
    <row r="94" spans="1:7" x14ac:dyDescent="0.2">
      <c r="A94" s="103"/>
      <c r="B94" s="102"/>
      <c r="C94" s="102"/>
      <c r="D94" s="102"/>
      <c r="E94" s="102"/>
      <c r="F94" s="102"/>
      <c r="G94" s="102"/>
    </row>
    <row r="95" spans="1:7" x14ac:dyDescent="0.2">
      <c r="A95" s="103"/>
      <c r="B95" s="102"/>
      <c r="C95" s="102"/>
      <c r="D95" s="102"/>
      <c r="E95" s="102"/>
      <c r="F95" s="102"/>
      <c r="G95" s="102"/>
    </row>
    <row r="96" spans="1:7" x14ac:dyDescent="0.2">
      <c r="A96" s="103"/>
      <c r="B96" s="102"/>
      <c r="C96" s="102"/>
      <c r="D96" s="102"/>
      <c r="E96" s="102"/>
      <c r="F96" s="102"/>
      <c r="G96" s="102"/>
    </row>
    <row r="97" spans="1:7" x14ac:dyDescent="0.2">
      <c r="A97" s="103"/>
      <c r="B97" s="102"/>
      <c r="C97" s="102"/>
      <c r="D97" s="102"/>
      <c r="E97" s="102"/>
      <c r="F97" s="102"/>
      <c r="G97" s="102"/>
    </row>
    <row r="98" spans="1:7" x14ac:dyDescent="0.2">
      <c r="A98" s="103"/>
      <c r="B98" s="102"/>
      <c r="C98" s="102"/>
      <c r="D98" s="102"/>
      <c r="E98" s="102"/>
      <c r="F98" s="102"/>
      <c r="G98" s="102"/>
    </row>
    <row r="99" spans="1:7" x14ac:dyDescent="0.2">
      <c r="A99" s="103"/>
      <c r="B99" s="102"/>
      <c r="C99" s="102"/>
      <c r="D99" s="102"/>
      <c r="E99" s="102"/>
      <c r="F99" s="102"/>
      <c r="G99" s="102"/>
    </row>
    <row r="100" spans="1:7" x14ac:dyDescent="0.2">
      <c r="A100" s="103"/>
      <c r="B100" s="102"/>
      <c r="C100" s="102"/>
      <c r="D100" s="102"/>
      <c r="E100" s="102"/>
      <c r="F100" s="102"/>
      <c r="G100" s="102"/>
    </row>
    <row r="101" spans="1:7" x14ac:dyDescent="0.2">
      <c r="A101" s="103"/>
      <c r="B101" s="102"/>
      <c r="C101" s="102"/>
      <c r="D101" s="102"/>
      <c r="E101" s="102"/>
      <c r="F101" s="102"/>
      <c r="G101" s="102"/>
    </row>
    <row r="102" spans="1:7" x14ac:dyDescent="0.2">
      <c r="A102" s="103"/>
      <c r="B102" s="102"/>
      <c r="C102" s="102"/>
      <c r="D102" s="102"/>
      <c r="E102" s="102"/>
      <c r="F102" s="102"/>
      <c r="G102" s="102"/>
    </row>
    <row r="103" spans="1:7" x14ac:dyDescent="0.2">
      <c r="A103" s="103"/>
      <c r="B103" s="102"/>
      <c r="C103" s="102"/>
      <c r="D103" s="102"/>
      <c r="E103" s="102"/>
      <c r="F103" s="102"/>
      <c r="G103" s="102"/>
    </row>
    <row r="104" spans="1:7" x14ac:dyDescent="0.2">
      <c r="A104" s="103"/>
      <c r="B104" s="102"/>
      <c r="C104" s="102"/>
      <c r="D104" s="102"/>
      <c r="E104" s="102"/>
      <c r="F104" s="102"/>
      <c r="G104" s="102"/>
    </row>
    <row r="105" spans="1:7" x14ac:dyDescent="0.2">
      <c r="A105" s="103"/>
      <c r="B105" s="102"/>
      <c r="C105" s="102"/>
      <c r="D105" s="102"/>
      <c r="E105" s="102"/>
      <c r="F105" s="102"/>
      <c r="G105" s="102"/>
    </row>
    <row r="106" spans="1:7" x14ac:dyDescent="0.2">
      <c r="A106" s="103"/>
      <c r="B106" s="102"/>
      <c r="C106" s="102"/>
      <c r="D106" s="102"/>
      <c r="E106" s="102"/>
      <c r="F106" s="102"/>
      <c r="G106" s="102"/>
    </row>
    <row r="107" spans="1:7" x14ac:dyDescent="0.2">
      <c r="A107" s="103"/>
      <c r="B107" s="102"/>
      <c r="C107" s="102"/>
      <c r="D107" s="102"/>
      <c r="E107" s="102"/>
      <c r="F107" s="102"/>
      <c r="G107" s="102"/>
    </row>
    <row r="108" spans="1:7" x14ac:dyDescent="0.2">
      <c r="A108" s="103"/>
      <c r="B108" s="102"/>
      <c r="C108" s="102"/>
      <c r="D108" s="102"/>
      <c r="E108" s="102"/>
      <c r="F108" s="102"/>
      <c r="G108" s="102"/>
    </row>
    <row r="109" spans="1:7" x14ac:dyDescent="0.2">
      <c r="A109" s="103"/>
      <c r="B109" s="102"/>
      <c r="C109" s="102"/>
      <c r="D109" s="102"/>
      <c r="E109" s="102"/>
      <c r="F109" s="102"/>
      <c r="G109" s="102"/>
    </row>
    <row r="110" spans="1:7" x14ac:dyDescent="0.2">
      <c r="A110" s="104"/>
      <c r="B110" s="102"/>
      <c r="C110" s="102"/>
      <c r="D110" s="102"/>
      <c r="E110" s="102"/>
      <c r="F110" s="102"/>
      <c r="G110" s="102"/>
    </row>
    <row r="111" spans="1:7" x14ac:dyDescent="0.2">
      <c r="A111" s="104"/>
      <c r="B111" s="102"/>
      <c r="C111" s="102"/>
      <c r="D111" s="102"/>
      <c r="E111" s="102"/>
      <c r="F111" s="102"/>
      <c r="G111" s="102"/>
    </row>
    <row r="112" spans="1:7" x14ac:dyDescent="0.2">
      <c r="A112" s="103"/>
      <c r="B112" s="102"/>
      <c r="C112" s="102"/>
      <c r="D112" s="102"/>
      <c r="E112" s="102"/>
      <c r="F112" s="102"/>
      <c r="G112" s="102"/>
    </row>
    <row r="113" spans="1:7" x14ac:dyDescent="0.2">
      <c r="A113" s="103"/>
      <c r="B113" s="102"/>
      <c r="C113" s="102"/>
      <c r="D113" s="102"/>
      <c r="E113" s="102"/>
      <c r="F113" s="102"/>
      <c r="G113" s="102"/>
    </row>
    <row r="114" spans="1:7" x14ac:dyDescent="0.2">
      <c r="A114" s="103"/>
      <c r="B114" s="102"/>
      <c r="C114" s="102"/>
      <c r="D114" s="102"/>
      <c r="E114" s="102"/>
      <c r="F114" s="102"/>
      <c r="G114" s="102"/>
    </row>
    <row r="115" spans="1:7" x14ac:dyDescent="0.2">
      <c r="A115" s="103"/>
      <c r="B115" s="102"/>
      <c r="C115" s="102"/>
      <c r="D115" s="102"/>
      <c r="E115" s="102"/>
      <c r="F115" s="102"/>
      <c r="G115" s="102"/>
    </row>
    <row r="116" spans="1:7" x14ac:dyDescent="0.2">
      <c r="A116" s="103"/>
      <c r="B116" s="102"/>
      <c r="C116" s="102"/>
      <c r="D116" s="102"/>
      <c r="E116" s="102"/>
      <c r="F116" s="102"/>
      <c r="G116" s="102"/>
    </row>
    <row r="117" spans="1:7" x14ac:dyDescent="0.2">
      <c r="A117" s="103"/>
      <c r="B117" s="102"/>
      <c r="C117" s="102"/>
      <c r="D117" s="102"/>
      <c r="E117" s="102"/>
      <c r="F117" s="102"/>
      <c r="G117" s="102"/>
    </row>
    <row r="118" spans="1:7" x14ac:dyDescent="0.2">
      <c r="A118" s="104"/>
      <c r="B118" s="102"/>
      <c r="C118" s="102"/>
      <c r="D118" s="102"/>
      <c r="E118" s="102"/>
      <c r="F118" s="102"/>
      <c r="G118" s="102"/>
    </row>
    <row r="119" spans="1:7" x14ac:dyDescent="0.2">
      <c r="A119" s="103"/>
      <c r="B119" s="102"/>
      <c r="C119" s="102"/>
      <c r="D119" s="102"/>
      <c r="E119" s="102"/>
      <c r="F119" s="102"/>
      <c r="G119" s="102"/>
    </row>
    <row r="120" spans="1:7" x14ac:dyDescent="0.2">
      <c r="A120" s="103"/>
      <c r="B120" s="102"/>
      <c r="C120" s="102"/>
      <c r="D120" s="102"/>
      <c r="E120" s="102"/>
      <c r="F120" s="102"/>
      <c r="G120" s="102"/>
    </row>
  </sheetData>
  <mergeCells count="7">
    <mergeCell ref="A50:G50"/>
    <mergeCell ref="F3:G3"/>
    <mergeCell ref="A2:G2"/>
    <mergeCell ref="A1:G1"/>
    <mergeCell ref="B4:C4"/>
    <mergeCell ref="F4:G4"/>
    <mergeCell ref="D4:E4"/>
  </mergeCells>
  <phoneticPr fontId="3" type="noConversion"/>
  <pageMargins left="0.78740157499999996" right="0.78740157499999996" top="0.984251969" bottom="0.984251969" header="0.4921259845" footer="0.4921259845"/>
  <pageSetup paperSize="9" scale="74"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G29"/>
  <sheetViews>
    <sheetView zoomScaleNormal="100" workbookViewId="0">
      <selection activeCell="A108" sqref="A108"/>
    </sheetView>
  </sheetViews>
  <sheetFormatPr baseColWidth="10" defaultRowHeight="12.75" x14ac:dyDescent="0.2"/>
  <cols>
    <col min="1" max="1" width="60.42578125" customWidth="1"/>
    <col min="2" max="7" width="12.140625" customWidth="1"/>
  </cols>
  <sheetData>
    <row r="1" spans="1:7" ht="15.75" x14ac:dyDescent="0.25">
      <c r="A1" s="205" t="s">
        <v>15</v>
      </c>
      <c r="B1" s="205"/>
      <c r="C1" s="205"/>
      <c r="D1" s="205"/>
      <c r="E1" s="205"/>
      <c r="F1" s="205"/>
      <c r="G1" s="205"/>
    </row>
    <row r="2" spans="1:7" x14ac:dyDescent="0.2">
      <c r="A2" s="201" t="s">
        <v>77</v>
      </c>
      <c r="B2" s="201"/>
      <c r="C2" s="201"/>
      <c r="D2" s="201"/>
      <c r="E2" s="201"/>
      <c r="F2" s="201"/>
      <c r="G2" s="201"/>
    </row>
    <row r="3" spans="1:7" x14ac:dyDescent="0.2">
      <c r="A3" s="24"/>
      <c r="B3" s="24"/>
      <c r="C3" s="24"/>
      <c r="D3" s="24"/>
      <c r="E3" s="24"/>
      <c r="F3" s="206" t="s">
        <v>46</v>
      </c>
      <c r="G3" s="207"/>
    </row>
    <row r="4" spans="1:7" x14ac:dyDescent="0.2">
      <c r="A4" s="25"/>
      <c r="B4" s="208" t="s">
        <v>4</v>
      </c>
      <c r="C4" s="208"/>
      <c r="D4" s="208" t="s">
        <v>5</v>
      </c>
      <c r="E4" s="208"/>
      <c r="F4" s="208" t="s">
        <v>6</v>
      </c>
      <c r="G4" s="208"/>
    </row>
    <row r="5" spans="1:7" x14ac:dyDescent="0.2">
      <c r="A5" s="26" t="s">
        <v>60</v>
      </c>
      <c r="B5" s="27" t="s">
        <v>55</v>
      </c>
      <c r="C5" s="27" t="s">
        <v>56</v>
      </c>
      <c r="D5" s="27" t="s">
        <v>55</v>
      </c>
      <c r="E5" s="27" t="s">
        <v>56</v>
      </c>
      <c r="F5" s="27" t="s">
        <v>55</v>
      </c>
      <c r="G5" s="28" t="s">
        <v>56</v>
      </c>
    </row>
    <row r="6" spans="1:7" ht="19.5" customHeight="1" x14ac:dyDescent="0.2">
      <c r="A6" s="29" t="s">
        <v>14</v>
      </c>
      <c r="B6" s="79">
        <v>202167879</v>
      </c>
      <c r="C6" s="30">
        <v>100</v>
      </c>
      <c r="D6" s="83">
        <v>154631789</v>
      </c>
      <c r="E6" s="30">
        <v>100</v>
      </c>
      <c r="F6" s="83">
        <v>47536090</v>
      </c>
      <c r="G6" s="30">
        <v>100</v>
      </c>
    </row>
    <row r="7" spans="1:7" ht="16.5" customHeight="1" x14ac:dyDescent="0.2">
      <c r="A7" s="31" t="s">
        <v>7</v>
      </c>
      <c r="B7" s="80">
        <v>187934089</v>
      </c>
      <c r="C7" s="55">
        <v>92.960000000000008</v>
      </c>
      <c r="D7" s="84">
        <v>150448875</v>
      </c>
      <c r="E7" s="55">
        <v>97.289999999999992</v>
      </c>
      <c r="F7" s="84">
        <v>37485214</v>
      </c>
      <c r="G7" s="55">
        <v>78.859999999999985</v>
      </c>
    </row>
    <row r="8" spans="1:7" x14ac:dyDescent="0.2">
      <c r="A8" s="32" t="s">
        <v>12</v>
      </c>
      <c r="B8" s="80">
        <v>94079012</v>
      </c>
      <c r="C8" s="35">
        <v>46.54</v>
      </c>
      <c r="D8" s="85">
        <v>69854433</v>
      </c>
      <c r="E8" s="35">
        <v>45.17</v>
      </c>
      <c r="F8" s="85">
        <v>24224579</v>
      </c>
      <c r="G8" s="35">
        <v>50.96</v>
      </c>
    </row>
    <row r="9" spans="1:7" x14ac:dyDescent="0.2">
      <c r="A9" s="33" t="s">
        <v>8</v>
      </c>
      <c r="B9" s="81">
        <v>79205809</v>
      </c>
      <c r="C9" s="35">
        <v>39.18</v>
      </c>
      <c r="D9" s="85">
        <v>60240745</v>
      </c>
      <c r="E9" s="35">
        <v>38.96</v>
      </c>
      <c r="F9" s="85">
        <v>18965063</v>
      </c>
      <c r="G9" s="35">
        <v>39.9</v>
      </c>
    </row>
    <row r="10" spans="1:7" x14ac:dyDescent="0.2">
      <c r="A10" s="53" t="s">
        <v>71</v>
      </c>
      <c r="B10" s="81">
        <v>14873203</v>
      </c>
      <c r="C10" s="35">
        <v>7.36</v>
      </c>
      <c r="D10" s="85">
        <v>9613688</v>
      </c>
      <c r="E10" s="35">
        <v>6.22</v>
      </c>
      <c r="F10" s="85">
        <v>5259515</v>
      </c>
      <c r="G10" s="35">
        <v>11.07</v>
      </c>
    </row>
    <row r="11" spans="1:7" x14ac:dyDescent="0.2">
      <c r="A11" s="34" t="s">
        <v>9</v>
      </c>
      <c r="B11" s="81">
        <v>28085046</v>
      </c>
      <c r="C11" s="35">
        <v>13.89</v>
      </c>
      <c r="D11" s="85">
        <v>16875719</v>
      </c>
      <c r="E11" s="35">
        <v>10.91</v>
      </c>
      <c r="F11" s="85">
        <v>11209327</v>
      </c>
      <c r="G11" s="35">
        <v>23.58</v>
      </c>
    </row>
    <row r="12" spans="1:7" x14ac:dyDescent="0.2">
      <c r="A12" s="33" t="s">
        <v>61</v>
      </c>
      <c r="B12" s="81">
        <v>3933576</v>
      </c>
      <c r="C12" s="35">
        <v>1.95</v>
      </c>
      <c r="D12" s="85">
        <v>2683761</v>
      </c>
      <c r="E12" s="35">
        <v>1.74</v>
      </c>
      <c r="F12" s="85">
        <v>1249815</v>
      </c>
      <c r="G12" s="35">
        <v>2.63</v>
      </c>
    </row>
    <row r="13" spans="1:7" x14ac:dyDescent="0.2">
      <c r="A13" s="33" t="s">
        <v>13</v>
      </c>
      <c r="B13" s="81">
        <v>7312943</v>
      </c>
      <c r="C13" s="35">
        <v>3.62</v>
      </c>
      <c r="D13" s="64">
        <v>6254840</v>
      </c>
      <c r="E13" s="46">
        <v>4.04</v>
      </c>
      <c r="F13" s="85">
        <v>1058103</v>
      </c>
      <c r="G13" s="50">
        <v>2.23</v>
      </c>
    </row>
    <row r="14" spans="1:7" x14ac:dyDescent="0.2">
      <c r="A14" s="33" t="s">
        <v>31</v>
      </c>
      <c r="B14" s="81">
        <v>7712089</v>
      </c>
      <c r="C14" s="35">
        <v>3.81</v>
      </c>
      <c r="D14" s="85">
        <v>3304225</v>
      </c>
      <c r="E14" s="35">
        <v>2.14</v>
      </c>
      <c r="F14" s="85">
        <v>4407864</v>
      </c>
      <c r="G14" s="35">
        <v>9.27</v>
      </c>
    </row>
    <row r="15" spans="1:7" x14ac:dyDescent="0.2">
      <c r="A15" s="33" t="s">
        <v>32</v>
      </c>
      <c r="B15" s="81">
        <v>1100194</v>
      </c>
      <c r="C15" s="35">
        <v>0.54</v>
      </c>
      <c r="D15" s="85">
        <v>1005995</v>
      </c>
      <c r="E15" s="35">
        <v>0.65</v>
      </c>
      <c r="F15" s="85">
        <v>94199</v>
      </c>
      <c r="G15" s="35">
        <v>0.2</v>
      </c>
    </row>
    <row r="16" spans="1:7" x14ac:dyDescent="0.2">
      <c r="A16" s="33" t="s">
        <v>39</v>
      </c>
      <c r="B16" s="81">
        <v>8026243</v>
      </c>
      <c r="C16" s="35">
        <v>3.97</v>
      </c>
      <c r="D16" s="85">
        <v>3626898</v>
      </c>
      <c r="E16" s="35">
        <v>2.35</v>
      </c>
      <c r="F16" s="85">
        <v>4399346</v>
      </c>
      <c r="G16" s="35">
        <v>9.25</v>
      </c>
    </row>
    <row r="17" spans="1:7" x14ac:dyDescent="0.2">
      <c r="A17" s="34" t="s">
        <v>10</v>
      </c>
      <c r="B17" s="81">
        <v>65770031</v>
      </c>
      <c r="C17" s="35">
        <v>32.53</v>
      </c>
      <c r="D17" s="85">
        <v>63718723</v>
      </c>
      <c r="E17" s="35">
        <v>41.21</v>
      </c>
      <c r="F17" s="85">
        <v>2051308</v>
      </c>
      <c r="G17" s="35">
        <v>4.32</v>
      </c>
    </row>
    <row r="18" spans="1:7" x14ac:dyDescent="0.2">
      <c r="A18" s="33" t="s">
        <v>38</v>
      </c>
      <c r="B18" s="81">
        <v>909000</v>
      </c>
      <c r="C18" s="35">
        <v>0.45</v>
      </c>
      <c r="D18" s="85">
        <v>909000</v>
      </c>
      <c r="E18" s="35">
        <v>0.59</v>
      </c>
      <c r="F18" s="69">
        <v>0</v>
      </c>
      <c r="G18" s="54">
        <v>0</v>
      </c>
    </row>
    <row r="19" spans="1:7" x14ac:dyDescent="0.2">
      <c r="A19" s="33" t="s">
        <v>62</v>
      </c>
      <c r="B19" s="81">
        <v>21561159</v>
      </c>
      <c r="C19" s="35">
        <v>10.66</v>
      </c>
      <c r="D19" s="85">
        <v>21561159</v>
      </c>
      <c r="E19" s="35">
        <v>13.94</v>
      </c>
      <c r="F19" s="69">
        <v>0</v>
      </c>
      <c r="G19" s="54">
        <v>0</v>
      </c>
    </row>
    <row r="20" spans="1:7" ht="12" customHeight="1" x14ac:dyDescent="0.2">
      <c r="A20" s="33" t="s">
        <v>30</v>
      </c>
      <c r="B20" s="81">
        <v>10162186</v>
      </c>
      <c r="C20" s="35">
        <v>5.03</v>
      </c>
      <c r="D20" s="85">
        <v>8580074</v>
      </c>
      <c r="E20" s="35">
        <v>5.55</v>
      </c>
      <c r="F20" s="85">
        <v>1582112</v>
      </c>
      <c r="G20" s="35">
        <v>3.33</v>
      </c>
    </row>
    <row r="21" spans="1:7" x14ac:dyDescent="0.2">
      <c r="A21" s="33" t="s">
        <v>33</v>
      </c>
      <c r="B21" s="81">
        <v>6612512</v>
      </c>
      <c r="C21" s="35">
        <v>3.27</v>
      </c>
      <c r="D21" s="85">
        <v>6374604</v>
      </c>
      <c r="E21" s="35">
        <v>4.12</v>
      </c>
      <c r="F21" s="85">
        <v>237908</v>
      </c>
      <c r="G21" s="35">
        <v>0.5</v>
      </c>
    </row>
    <row r="22" spans="1:7" x14ac:dyDescent="0.2">
      <c r="A22" s="100" t="s">
        <v>40</v>
      </c>
      <c r="B22" s="81">
        <v>16006459</v>
      </c>
      <c r="C22" s="35">
        <v>7.92</v>
      </c>
      <c r="D22" s="85">
        <v>16001959</v>
      </c>
      <c r="E22" s="50">
        <v>10.35</v>
      </c>
      <c r="F22" s="85">
        <v>4500</v>
      </c>
      <c r="G22" s="54">
        <v>0.01</v>
      </c>
    </row>
    <row r="23" spans="1:7" x14ac:dyDescent="0.2">
      <c r="A23" s="101" t="s">
        <v>63</v>
      </c>
      <c r="B23" s="81">
        <v>4717093</v>
      </c>
      <c r="C23" s="35">
        <v>2.33</v>
      </c>
      <c r="D23" s="85">
        <v>4717093</v>
      </c>
      <c r="E23" s="50">
        <v>3.05</v>
      </c>
      <c r="F23" s="54">
        <v>0</v>
      </c>
      <c r="G23" s="54">
        <v>0</v>
      </c>
    </row>
    <row r="24" spans="1:7" x14ac:dyDescent="0.2">
      <c r="A24" s="101" t="s">
        <v>41</v>
      </c>
      <c r="B24" s="81">
        <v>5259353</v>
      </c>
      <c r="C24" s="35">
        <v>2.6</v>
      </c>
      <c r="D24" s="85">
        <v>5259353</v>
      </c>
      <c r="E24" s="35">
        <v>3.4</v>
      </c>
      <c r="F24" s="54">
        <v>0</v>
      </c>
      <c r="G24" s="54">
        <v>0</v>
      </c>
    </row>
    <row r="25" spans="1:7" x14ac:dyDescent="0.2">
      <c r="A25" s="101" t="s">
        <v>54</v>
      </c>
      <c r="B25" s="81">
        <v>922327</v>
      </c>
      <c r="C25" s="35">
        <v>0.46</v>
      </c>
      <c r="D25" s="85">
        <v>922327</v>
      </c>
      <c r="E25" s="50">
        <v>0.6</v>
      </c>
      <c r="F25" s="54">
        <v>0</v>
      </c>
      <c r="G25" s="54">
        <v>0</v>
      </c>
    </row>
    <row r="26" spans="1:7" x14ac:dyDescent="0.2">
      <c r="A26" s="36" t="s">
        <v>34</v>
      </c>
      <c r="B26" s="81">
        <v>-380058</v>
      </c>
      <c r="C26" s="35">
        <v>-0.19</v>
      </c>
      <c r="D26" s="85">
        <v>-606847</v>
      </c>
      <c r="E26" s="35">
        <v>-0.39</v>
      </c>
      <c r="F26" s="85">
        <v>226789</v>
      </c>
      <c r="G26" s="35">
        <v>0.48</v>
      </c>
    </row>
    <row r="27" spans="1:7" ht="16.5" customHeight="1" x14ac:dyDescent="0.2">
      <c r="A27" s="37" t="s">
        <v>11</v>
      </c>
      <c r="B27" s="82">
        <v>14233790</v>
      </c>
      <c r="C27" s="51">
        <v>7.04</v>
      </c>
      <c r="D27" s="86">
        <v>4182913</v>
      </c>
      <c r="E27" s="51">
        <v>2.71</v>
      </c>
      <c r="F27" s="86">
        <v>10050876</v>
      </c>
      <c r="G27" s="51">
        <v>21.14</v>
      </c>
    </row>
    <row r="28" spans="1:7" x14ac:dyDescent="0.2">
      <c r="A28" s="198" t="s">
        <v>149</v>
      </c>
      <c r="B28" s="198"/>
      <c r="C28" s="198"/>
      <c r="D28" s="198"/>
      <c r="E28" s="198"/>
      <c r="F28" s="198"/>
      <c r="G28" s="198"/>
    </row>
    <row r="29" spans="1:7" x14ac:dyDescent="0.2">
      <c r="C29" s="99"/>
    </row>
  </sheetData>
  <mergeCells count="7">
    <mergeCell ref="A28:G28"/>
    <mergeCell ref="A1:G1"/>
    <mergeCell ref="F3:G3"/>
    <mergeCell ref="B4:C4"/>
    <mergeCell ref="F4:G4"/>
    <mergeCell ref="D4:E4"/>
    <mergeCell ref="A2:G2"/>
  </mergeCells>
  <phoneticPr fontId="3" type="noConversion"/>
  <pageMargins left="0.78740157499999996" right="0.78740157499999996" top="0.984251969" bottom="0.984251969" header="0.4921259845" footer="0.4921259845"/>
  <pageSetup paperSize="9" scale="65"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G36"/>
  <sheetViews>
    <sheetView zoomScaleNormal="100" workbookViewId="0">
      <selection activeCell="A103" sqref="A103"/>
    </sheetView>
  </sheetViews>
  <sheetFormatPr baseColWidth="10" defaultRowHeight="12.75" x14ac:dyDescent="0.2"/>
  <cols>
    <col min="1" max="1" width="38.7109375" bestFit="1" customWidth="1"/>
    <col min="2" max="2" width="10.85546875" bestFit="1" customWidth="1"/>
    <col min="3" max="7" width="16.7109375" customWidth="1"/>
  </cols>
  <sheetData>
    <row r="1" spans="1:7" ht="15.75" x14ac:dyDescent="0.25">
      <c r="A1" s="203" t="s">
        <v>16</v>
      </c>
      <c r="B1" s="202"/>
      <c r="C1" s="202"/>
      <c r="D1" s="202"/>
      <c r="E1" s="202"/>
      <c r="F1" s="202"/>
      <c r="G1" s="202"/>
    </row>
    <row r="2" spans="1:7" x14ac:dyDescent="0.2">
      <c r="A2" s="201" t="s">
        <v>77</v>
      </c>
      <c r="B2" s="202"/>
      <c r="C2" s="202"/>
      <c r="D2" s="202"/>
      <c r="E2" s="202"/>
      <c r="F2" s="202"/>
      <c r="G2" s="202"/>
    </row>
    <row r="3" spans="1:7" x14ac:dyDescent="0.2">
      <c r="A3" s="2"/>
      <c r="B3" s="2"/>
      <c r="C3" s="2"/>
      <c r="D3" s="2"/>
      <c r="E3" s="2"/>
      <c r="F3" s="199" t="s">
        <v>47</v>
      </c>
      <c r="G3" s="200"/>
    </row>
    <row r="4" spans="1:7" ht="25.5" x14ac:dyDescent="0.2">
      <c r="A4" s="2"/>
      <c r="B4" s="17" t="s">
        <v>3</v>
      </c>
      <c r="C4" s="209" t="s">
        <v>12</v>
      </c>
      <c r="D4" s="209"/>
      <c r="E4" s="209"/>
      <c r="F4" s="17" t="s">
        <v>52</v>
      </c>
      <c r="G4" s="17" t="s">
        <v>73</v>
      </c>
    </row>
    <row r="5" spans="1:7" ht="38.25" x14ac:dyDescent="0.2">
      <c r="A5" s="1" t="s">
        <v>59</v>
      </c>
      <c r="B5" s="2"/>
      <c r="C5" s="14" t="s">
        <v>4</v>
      </c>
      <c r="D5" s="14" t="s">
        <v>8</v>
      </c>
      <c r="E5" s="40" t="s">
        <v>74</v>
      </c>
      <c r="F5" s="1"/>
      <c r="G5" s="1"/>
    </row>
    <row r="6" spans="1:7" ht="19.5" customHeight="1" x14ac:dyDescent="0.2">
      <c r="A6" s="11" t="s">
        <v>53</v>
      </c>
      <c r="B6" s="70">
        <v>187934089</v>
      </c>
      <c r="C6" s="74">
        <v>94079012</v>
      </c>
      <c r="D6" s="74">
        <v>79205809</v>
      </c>
      <c r="E6" s="74">
        <v>14873203</v>
      </c>
      <c r="F6" s="74">
        <v>28085046</v>
      </c>
      <c r="G6" s="74">
        <v>65770031</v>
      </c>
    </row>
    <row r="7" spans="1:7" ht="16.5" customHeight="1" x14ac:dyDescent="0.2">
      <c r="A7" s="56" t="s">
        <v>17</v>
      </c>
      <c r="B7" s="73">
        <v>147348532</v>
      </c>
      <c r="C7" s="77">
        <v>92258252</v>
      </c>
      <c r="D7" s="77">
        <v>78547770</v>
      </c>
      <c r="E7" s="77">
        <v>13710482</v>
      </c>
      <c r="F7" s="77">
        <v>27840937</v>
      </c>
      <c r="G7" s="77">
        <v>27249343</v>
      </c>
    </row>
    <row r="8" spans="1:7" x14ac:dyDescent="0.2">
      <c r="A8" s="43" t="s">
        <v>68</v>
      </c>
      <c r="B8" s="72">
        <v>59558051</v>
      </c>
      <c r="C8" s="5">
        <v>45147842</v>
      </c>
      <c r="D8" s="5">
        <v>37599239</v>
      </c>
      <c r="E8" s="5">
        <v>7548603</v>
      </c>
      <c r="F8" s="5">
        <v>14212159</v>
      </c>
      <c r="G8" s="5">
        <v>198050</v>
      </c>
    </row>
    <row r="9" spans="1:7" x14ac:dyDescent="0.2">
      <c r="A9" s="23" t="s">
        <v>1</v>
      </c>
      <c r="B9" s="72">
        <v>46063297</v>
      </c>
      <c r="C9" s="87">
        <v>34250301</v>
      </c>
      <c r="D9" s="87">
        <v>29938948</v>
      </c>
      <c r="E9" s="87">
        <v>4311353</v>
      </c>
      <c r="F9" s="87">
        <v>10690971</v>
      </c>
      <c r="G9" s="87">
        <v>1122025</v>
      </c>
    </row>
    <row r="10" spans="1:7" x14ac:dyDescent="0.2">
      <c r="A10" s="13" t="s">
        <v>35</v>
      </c>
      <c r="B10" s="72">
        <v>15569014</v>
      </c>
      <c r="C10" s="5">
        <v>12193905</v>
      </c>
      <c r="D10" s="61">
        <v>10903763</v>
      </c>
      <c r="E10" s="61">
        <v>1290142</v>
      </c>
      <c r="F10" s="61">
        <v>3073720</v>
      </c>
      <c r="G10" s="61">
        <v>301389</v>
      </c>
    </row>
    <row r="11" spans="1:7" x14ac:dyDescent="0.2">
      <c r="A11" s="13" t="s">
        <v>36</v>
      </c>
      <c r="B11" s="72">
        <v>19096469</v>
      </c>
      <c r="C11" s="5">
        <v>13666251</v>
      </c>
      <c r="D11" s="61">
        <v>11746905</v>
      </c>
      <c r="E11" s="61">
        <v>1919346</v>
      </c>
      <c r="F11" s="61">
        <v>4926148</v>
      </c>
      <c r="G11" s="61">
        <v>504070</v>
      </c>
    </row>
    <row r="12" spans="1:7" x14ac:dyDescent="0.2">
      <c r="A12" s="13" t="s">
        <v>50</v>
      </c>
      <c r="B12" s="72">
        <v>11397814</v>
      </c>
      <c r="C12" s="5">
        <v>8390145</v>
      </c>
      <c r="D12" s="61">
        <v>7288280</v>
      </c>
      <c r="E12" s="61">
        <v>1101865</v>
      </c>
      <c r="F12" s="61">
        <v>2691103</v>
      </c>
      <c r="G12" s="61">
        <v>316566</v>
      </c>
    </row>
    <row r="13" spans="1:7" x14ac:dyDescent="0.2">
      <c r="A13" s="23" t="s">
        <v>2</v>
      </c>
      <c r="B13" s="72">
        <v>26927184</v>
      </c>
      <c r="C13" s="61">
        <v>12860110</v>
      </c>
      <c r="D13" s="61">
        <v>11009584</v>
      </c>
      <c r="E13" s="61">
        <v>1850526</v>
      </c>
      <c r="F13" s="61">
        <v>2937806</v>
      </c>
      <c r="G13" s="61">
        <v>11129268</v>
      </c>
    </row>
    <row r="14" spans="1:7" x14ac:dyDescent="0.2">
      <c r="A14" s="13" t="s">
        <v>27</v>
      </c>
      <c r="B14" s="72">
        <v>2216800</v>
      </c>
      <c r="C14" s="61">
        <v>1747041</v>
      </c>
      <c r="D14" s="61">
        <v>1593793</v>
      </c>
      <c r="E14" s="61">
        <v>153248</v>
      </c>
      <c r="F14" s="61">
        <v>427348</v>
      </c>
      <c r="G14" s="61">
        <v>42412</v>
      </c>
    </row>
    <row r="15" spans="1:7" x14ac:dyDescent="0.2">
      <c r="A15" s="13" t="s">
        <v>51</v>
      </c>
      <c r="B15" s="72">
        <v>10281577</v>
      </c>
      <c r="C15" s="5">
        <v>7598621</v>
      </c>
      <c r="D15" s="61">
        <v>6600706</v>
      </c>
      <c r="E15" s="61">
        <v>997915</v>
      </c>
      <c r="F15" s="61">
        <v>2409741</v>
      </c>
      <c r="G15" s="87">
        <v>273214</v>
      </c>
    </row>
    <row r="16" spans="1:7" x14ac:dyDescent="0.2">
      <c r="A16" s="13" t="s">
        <v>72</v>
      </c>
      <c r="B16" s="72">
        <v>2873702</v>
      </c>
      <c r="C16" s="5">
        <v>2815085</v>
      </c>
      <c r="D16" s="61">
        <v>2815085</v>
      </c>
      <c r="E16" s="54">
        <v>0</v>
      </c>
      <c r="F16" s="61">
        <v>58617</v>
      </c>
      <c r="G16" s="54">
        <v>0</v>
      </c>
    </row>
    <row r="17" spans="1:7" x14ac:dyDescent="0.2">
      <c r="A17" s="13" t="s">
        <v>37</v>
      </c>
      <c r="B17" s="72">
        <v>11555105</v>
      </c>
      <c r="C17" s="5">
        <v>699363</v>
      </c>
      <c r="D17" s="54">
        <v>0</v>
      </c>
      <c r="E17" s="5">
        <v>699363</v>
      </c>
      <c r="F17" s="5">
        <v>42100</v>
      </c>
      <c r="G17" s="5">
        <v>10813642</v>
      </c>
    </row>
    <row r="18" spans="1:7" x14ac:dyDescent="0.2">
      <c r="A18" s="43" t="s">
        <v>67</v>
      </c>
      <c r="B18" s="72">
        <v>14800000</v>
      </c>
      <c r="C18" s="54">
        <v>0</v>
      </c>
      <c r="D18" s="54">
        <v>0</v>
      </c>
      <c r="E18" s="54">
        <v>0</v>
      </c>
      <c r="F18" s="54">
        <v>0</v>
      </c>
      <c r="G18" s="5">
        <v>14800000</v>
      </c>
    </row>
    <row r="19" spans="1:7" ht="16.5" customHeight="1" x14ac:dyDescent="0.2">
      <c r="A19" s="4" t="s">
        <v>26</v>
      </c>
      <c r="B19" s="73">
        <v>40585557</v>
      </c>
      <c r="C19" s="77">
        <v>1820760</v>
      </c>
      <c r="D19" s="77">
        <v>658039</v>
      </c>
      <c r="E19" s="77">
        <v>1162721</v>
      </c>
      <c r="F19" s="77">
        <v>244109</v>
      </c>
      <c r="G19" s="77">
        <v>38520689</v>
      </c>
    </row>
    <row r="20" spans="1:7" x14ac:dyDescent="0.2">
      <c r="A20" s="12" t="s">
        <v>44</v>
      </c>
      <c r="B20" s="72">
        <v>6838400</v>
      </c>
      <c r="C20" s="89">
        <v>412189</v>
      </c>
      <c r="D20" s="89">
        <v>412189</v>
      </c>
      <c r="E20" s="54">
        <v>0</v>
      </c>
      <c r="F20" s="54">
        <v>0</v>
      </c>
      <c r="G20" s="5">
        <v>6426211</v>
      </c>
    </row>
    <row r="21" spans="1:7" x14ac:dyDescent="0.2">
      <c r="A21" s="13" t="s">
        <v>28</v>
      </c>
      <c r="B21" s="72">
        <v>270382</v>
      </c>
      <c r="C21" s="64">
        <v>245850</v>
      </c>
      <c r="D21" s="64">
        <v>245850</v>
      </c>
      <c r="E21" s="54">
        <v>0</v>
      </c>
      <c r="F21" s="5">
        <v>18893</v>
      </c>
      <c r="G21" s="5">
        <v>5640</v>
      </c>
    </row>
    <row r="22" spans="1:7" x14ac:dyDescent="0.2">
      <c r="A22" s="13" t="s">
        <v>58</v>
      </c>
      <c r="B22" s="72">
        <v>649826</v>
      </c>
      <c r="C22" s="5">
        <v>439108</v>
      </c>
      <c r="D22" s="54">
        <v>0</v>
      </c>
      <c r="E22" s="5">
        <v>439108</v>
      </c>
      <c r="F22" s="5">
        <v>157593</v>
      </c>
      <c r="G22" s="5">
        <v>53125</v>
      </c>
    </row>
    <row r="23" spans="1:7" x14ac:dyDescent="0.2">
      <c r="A23" s="13" t="s">
        <v>20</v>
      </c>
      <c r="B23" s="72">
        <v>6243531</v>
      </c>
      <c r="C23" s="5">
        <v>27019</v>
      </c>
      <c r="D23" s="54">
        <v>0</v>
      </c>
      <c r="E23" s="5">
        <v>27019</v>
      </c>
      <c r="F23" s="5">
        <v>45653</v>
      </c>
      <c r="G23" s="5">
        <v>6170858</v>
      </c>
    </row>
    <row r="24" spans="1:7" x14ac:dyDescent="0.2">
      <c r="A24" s="13" t="s">
        <v>21</v>
      </c>
      <c r="B24" s="72">
        <v>598000</v>
      </c>
      <c r="C24" s="54">
        <v>0</v>
      </c>
      <c r="D24" s="54">
        <v>0</v>
      </c>
      <c r="E24" s="54">
        <v>0</v>
      </c>
      <c r="F24" s="54">
        <v>0</v>
      </c>
      <c r="G24" s="5">
        <v>598000</v>
      </c>
    </row>
    <row r="25" spans="1:7" x14ac:dyDescent="0.2">
      <c r="A25" s="13" t="s">
        <v>30</v>
      </c>
      <c r="B25" s="72">
        <v>777804</v>
      </c>
      <c r="C25" s="54">
        <v>0</v>
      </c>
      <c r="D25" s="54">
        <v>0</v>
      </c>
      <c r="E25" s="54">
        <v>0</v>
      </c>
      <c r="F25" s="54">
        <v>0</v>
      </c>
      <c r="G25" s="5">
        <v>777804</v>
      </c>
    </row>
    <row r="26" spans="1:7" x14ac:dyDescent="0.2">
      <c r="A26" s="13" t="s">
        <v>40</v>
      </c>
      <c r="B26" s="72">
        <v>4967947</v>
      </c>
      <c r="C26" s="54">
        <v>0</v>
      </c>
      <c r="D26" s="54">
        <v>0</v>
      </c>
      <c r="E26" s="54">
        <v>0</v>
      </c>
      <c r="F26" s="54">
        <v>0</v>
      </c>
      <c r="G26" s="5">
        <v>4967947</v>
      </c>
    </row>
    <row r="27" spans="1:7" x14ac:dyDescent="0.2">
      <c r="A27" s="13" t="s">
        <v>64</v>
      </c>
      <c r="B27" s="72">
        <v>5259353</v>
      </c>
      <c r="C27" s="54">
        <v>0</v>
      </c>
      <c r="D27" s="54">
        <v>0</v>
      </c>
      <c r="E27" s="54">
        <v>0</v>
      </c>
      <c r="F27" s="54">
        <v>0</v>
      </c>
      <c r="G27" s="5">
        <v>5259353</v>
      </c>
    </row>
    <row r="28" spans="1:7" x14ac:dyDescent="0.2">
      <c r="A28" s="13" t="s">
        <v>41</v>
      </c>
      <c r="B28" s="72">
        <v>922327</v>
      </c>
      <c r="C28" s="54">
        <v>0</v>
      </c>
      <c r="D28" s="54">
        <v>0</v>
      </c>
      <c r="E28" s="54">
        <v>0</v>
      </c>
      <c r="F28" s="54">
        <v>0</v>
      </c>
      <c r="G28" s="5">
        <v>922327</v>
      </c>
    </row>
    <row r="29" spans="1:7" x14ac:dyDescent="0.2">
      <c r="A29" s="13" t="s">
        <v>54</v>
      </c>
      <c r="B29" s="72">
        <v>1678196</v>
      </c>
      <c r="C29" s="54">
        <v>0</v>
      </c>
      <c r="D29" s="54">
        <v>0</v>
      </c>
      <c r="E29" s="54">
        <v>0</v>
      </c>
      <c r="F29" s="54">
        <v>0</v>
      </c>
      <c r="G29" s="5">
        <v>1678196</v>
      </c>
    </row>
    <row r="30" spans="1:7" x14ac:dyDescent="0.2">
      <c r="A30" s="13" t="s">
        <v>48</v>
      </c>
      <c r="B30" s="72">
        <v>1458000</v>
      </c>
      <c r="C30" s="54">
        <v>0</v>
      </c>
      <c r="D30" s="54">
        <v>0</v>
      </c>
      <c r="E30" s="54">
        <v>0</v>
      </c>
      <c r="F30" s="54">
        <v>0</v>
      </c>
      <c r="G30" s="5">
        <v>1458000</v>
      </c>
    </row>
    <row r="31" spans="1:7" x14ac:dyDescent="0.2">
      <c r="A31" s="13" t="s">
        <v>24</v>
      </c>
      <c r="B31" s="72">
        <v>1081671</v>
      </c>
      <c r="C31" s="54">
        <v>0</v>
      </c>
      <c r="D31" s="54">
        <v>0</v>
      </c>
      <c r="E31" s="54">
        <v>0</v>
      </c>
      <c r="F31" s="54">
        <v>0</v>
      </c>
      <c r="G31" s="5">
        <v>1081671</v>
      </c>
    </row>
    <row r="32" spans="1:7" x14ac:dyDescent="0.2">
      <c r="A32" s="13" t="s">
        <v>25</v>
      </c>
      <c r="B32" s="72">
        <v>2540038</v>
      </c>
      <c r="C32" s="54">
        <v>0</v>
      </c>
      <c r="D32" s="54">
        <v>0</v>
      </c>
      <c r="E32" s="54">
        <v>0</v>
      </c>
      <c r="F32" s="54">
        <v>0</v>
      </c>
      <c r="G32" s="5">
        <v>2540038</v>
      </c>
    </row>
    <row r="33" spans="1:7" x14ac:dyDescent="0.2">
      <c r="A33" s="13" t="s">
        <v>22</v>
      </c>
      <c r="B33" s="72">
        <v>1577750</v>
      </c>
      <c r="C33" s="54">
        <v>0</v>
      </c>
      <c r="D33" s="54">
        <v>0</v>
      </c>
      <c r="E33" s="54">
        <v>0</v>
      </c>
      <c r="F33" s="54">
        <v>0</v>
      </c>
      <c r="G33" s="5">
        <v>1577750</v>
      </c>
    </row>
    <row r="34" spans="1:7" x14ac:dyDescent="0.2">
      <c r="A34" s="13" t="s">
        <v>42</v>
      </c>
      <c r="B34" s="72">
        <v>2758143</v>
      </c>
      <c r="C34" s="5">
        <v>696593</v>
      </c>
      <c r="D34" s="54">
        <v>0</v>
      </c>
      <c r="E34" s="61">
        <v>696593</v>
      </c>
      <c r="F34" s="5">
        <v>21970</v>
      </c>
      <c r="G34" s="5">
        <v>2039580</v>
      </c>
    </row>
    <row r="35" spans="1:7" x14ac:dyDescent="0.2">
      <c r="A35" s="13" t="s">
        <v>23</v>
      </c>
      <c r="B35" s="72">
        <v>2964188</v>
      </c>
      <c r="C35" s="54">
        <v>0</v>
      </c>
      <c r="D35" s="54">
        <v>0</v>
      </c>
      <c r="E35" s="54">
        <v>0</v>
      </c>
      <c r="F35" s="54">
        <v>0</v>
      </c>
      <c r="G35" s="5">
        <v>2964188</v>
      </c>
    </row>
    <row r="36" spans="1:7" x14ac:dyDescent="0.2">
      <c r="A36" s="198" t="s">
        <v>149</v>
      </c>
      <c r="B36" s="198"/>
      <c r="C36" s="198"/>
      <c r="D36" s="198"/>
      <c r="E36" s="198"/>
      <c r="F36" s="198"/>
      <c r="G36" s="198"/>
    </row>
  </sheetData>
  <mergeCells count="5">
    <mergeCell ref="A1:G1"/>
    <mergeCell ref="C4:E4"/>
    <mergeCell ref="F3:G3"/>
    <mergeCell ref="A2:G2"/>
    <mergeCell ref="A36:G36"/>
  </mergeCells>
  <phoneticPr fontId="3" type="noConversion"/>
  <pageMargins left="0.78740157499999996" right="0.78740157499999996" top="0.984251969" bottom="0.984251969" header="0.4921259845" footer="0.4921259845"/>
  <pageSetup paperSize="9" scale="65"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H22"/>
  <sheetViews>
    <sheetView zoomScaleNormal="100" workbookViewId="0">
      <selection activeCell="A80" sqref="A80"/>
    </sheetView>
  </sheetViews>
  <sheetFormatPr baseColWidth="10" defaultRowHeight="12.75" x14ac:dyDescent="0.2"/>
  <cols>
    <col min="1" max="1" width="31" bestFit="1" customWidth="1"/>
    <col min="2" max="4" width="12.7109375" customWidth="1"/>
    <col min="5" max="5" width="17.5703125" customWidth="1"/>
    <col min="6" max="6" width="12.7109375" customWidth="1"/>
    <col min="7" max="7" width="17.85546875" customWidth="1"/>
    <col min="8" max="8" width="16.140625" customWidth="1"/>
  </cols>
  <sheetData>
    <row r="1" spans="1:8" ht="15.75" customHeight="1" x14ac:dyDescent="0.25">
      <c r="A1" s="214" t="s">
        <v>69</v>
      </c>
      <c r="B1" s="215"/>
      <c r="C1" s="215"/>
      <c r="D1" s="215"/>
      <c r="E1" s="215"/>
      <c r="F1" s="215"/>
      <c r="G1" s="215"/>
      <c r="H1" s="202"/>
    </row>
    <row r="2" spans="1:8" x14ac:dyDescent="0.2">
      <c r="A2" s="218" t="s">
        <v>78</v>
      </c>
      <c r="B2" s="215"/>
      <c r="C2" s="215"/>
      <c r="D2" s="215"/>
      <c r="E2" s="215"/>
      <c r="F2" s="202"/>
      <c r="G2" s="202"/>
      <c r="H2" s="202"/>
    </row>
    <row r="3" spans="1:8" x14ac:dyDescent="0.2">
      <c r="A3" s="19"/>
      <c r="B3" s="19"/>
      <c r="C3" s="19"/>
      <c r="D3" s="2"/>
      <c r="E3" s="2"/>
      <c r="F3" s="2"/>
      <c r="G3" s="199" t="s">
        <v>49</v>
      </c>
      <c r="H3" s="217"/>
    </row>
    <row r="4" spans="1:8" ht="25.5" x14ac:dyDescent="0.2">
      <c r="A4" s="2"/>
      <c r="B4" s="18" t="s">
        <v>3</v>
      </c>
      <c r="C4" s="216" t="s">
        <v>12</v>
      </c>
      <c r="D4" s="216"/>
      <c r="E4" s="216"/>
      <c r="F4" s="17" t="s">
        <v>52</v>
      </c>
      <c r="G4" s="17" t="s">
        <v>10</v>
      </c>
      <c r="H4" s="17" t="s">
        <v>70</v>
      </c>
    </row>
    <row r="5" spans="1:8" ht="25.5" x14ac:dyDescent="0.2">
      <c r="A5" s="212" t="s">
        <v>0</v>
      </c>
      <c r="B5" s="38"/>
      <c r="C5" s="17" t="s">
        <v>4</v>
      </c>
      <c r="D5" s="17" t="s">
        <v>8</v>
      </c>
      <c r="E5" s="17" t="s">
        <v>74</v>
      </c>
      <c r="F5" s="18"/>
      <c r="G5" s="39"/>
      <c r="H5" s="39"/>
    </row>
    <row r="6" spans="1:8" x14ac:dyDescent="0.2">
      <c r="A6" s="213"/>
      <c r="B6" s="211" t="s">
        <v>55</v>
      </c>
      <c r="C6" s="211"/>
      <c r="D6" s="211"/>
      <c r="E6" s="211"/>
      <c r="F6" s="211"/>
      <c r="G6" s="211"/>
      <c r="H6" s="211"/>
    </row>
    <row r="7" spans="1:8" ht="19.5" customHeight="1" x14ac:dyDescent="0.2">
      <c r="A7" s="57" t="s">
        <v>68</v>
      </c>
      <c r="B7" s="95">
        <v>22930</v>
      </c>
      <c r="C7" s="96">
        <v>17432</v>
      </c>
      <c r="D7" s="96">
        <v>14517</v>
      </c>
      <c r="E7" s="96">
        <v>2915</v>
      </c>
      <c r="F7" s="96">
        <v>5451</v>
      </c>
      <c r="G7" s="97">
        <v>47</v>
      </c>
      <c r="H7" s="98">
        <v>2590</v>
      </c>
    </row>
    <row r="8" spans="1:8" ht="19.5" customHeight="1" x14ac:dyDescent="0.2">
      <c r="A8" s="42" t="s">
        <v>1</v>
      </c>
      <c r="B8" s="65"/>
      <c r="C8" s="5"/>
      <c r="D8" s="5"/>
      <c r="E8" s="5"/>
      <c r="F8" s="5"/>
      <c r="G8" s="58"/>
      <c r="H8" s="16"/>
    </row>
    <row r="9" spans="1:8" x14ac:dyDescent="0.2">
      <c r="A9" s="15" t="s">
        <v>35</v>
      </c>
      <c r="B9" s="65">
        <v>38629</v>
      </c>
      <c r="C9" s="5">
        <v>30715</v>
      </c>
      <c r="D9" s="5">
        <v>27465</v>
      </c>
      <c r="E9" s="5">
        <v>3250</v>
      </c>
      <c r="F9" s="5">
        <v>7195</v>
      </c>
      <c r="G9" s="58">
        <v>719</v>
      </c>
      <c r="H9" s="16">
        <v>397</v>
      </c>
    </row>
    <row r="10" spans="1:8" x14ac:dyDescent="0.2">
      <c r="A10" s="6" t="s">
        <v>36</v>
      </c>
      <c r="B10" s="65">
        <v>27662</v>
      </c>
      <c r="C10" s="5">
        <v>20216</v>
      </c>
      <c r="D10" s="5">
        <v>17377</v>
      </c>
      <c r="E10" s="5">
        <v>2839</v>
      </c>
      <c r="F10" s="5">
        <v>6740</v>
      </c>
      <c r="G10" s="58">
        <v>706</v>
      </c>
      <c r="H10" s="7">
        <v>676</v>
      </c>
    </row>
    <row r="11" spans="1:8" x14ac:dyDescent="0.2">
      <c r="A11" s="15" t="s">
        <v>50</v>
      </c>
      <c r="B11" s="65">
        <v>30134</v>
      </c>
      <c r="C11" s="5">
        <v>22615</v>
      </c>
      <c r="D11" s="5">
        <v>19645</v>
      </c>
      <c r="E11" s="5">
        <v>2970</v>
      </c>
      <c r="F11" s="5">
        <v>6706</v>
      </c>
      <c r="G11" s="58">
        <v>813</v>
      </c>
      <c r="H11" s="16">
        <v>371</v>
      </c>
    </row>
    <row r="12" spans="1:8" ht="19.5" customHeight="1" x14ac:dyDescent="0.2">
      <c r="A12" s="42" t="s">
        <v>2</v>
      </c>
      <c r="B12" s="65"/>
      <c r="C12" s="5"/>
      <c r="D12" s="5"/>
      <c r="E12" s="5"/>
      <c r="F12" s="5"/>
      <c r="G12" s="58"/>
      <c r="H12" s="5"/>
    </row>
    <row r="13" spans="1:8" ht="19.5" customHeight="1" x14ac:dyDescent="0.2">
      <c r="A13" s="15" t="s">
        <v>27</v>
      </c>
      <c r="B13" s="65">
        <v>37025</v>
      </c>
      <c r="C13" s="5">
        <v>29610</v>
      </c>
      <c r="D13" s="5">
        <v>27013</v>
      </c>
      <c r="E13" s="5">
        <v>2597</v>
      </c>
      <c r="F13" s="5">
        <v>6696</v>
      </c>
      <c r="G13" s="58">
        <v>719</v>
      </c>
      <c r="H13" s="16">
        <v>59</v>
      </c>
    </row>
    <row r="14" spans="1:8" x14ac:dyDescent="0.2">
      <c r="A14" s="15" t="s">
        <v>51</v>
      </c>
      <c r="B14" s="65">
        <v>30053</v>
      </c>
      <c r="C14" s="5">
        <v>22615</v>
      </c>
      <c r="D14" s="5">
        <v>19645</v>
      </c>
      <c r="E14" s="5">
        <v>2970</v>
      </c>
      <c r="F14" s="5">
        <v>6625</v>
      </c>
      <c r="G14" s="59">
        <v>813</v>
      </c>
      <c r="H14" s="16">
        <v>336</v>
      </c>
    </row>
    <row r="15" spans="1:8" x14ac:dyDescent="0.2">
      <c r="A15" s="66" t="s">
        <v>72</v>
      </c>
      <c r="B15" s="65">
        <v>21770</v>
      </c>
      <c r="C15" s="5">
        <v>21326</v>
      </c>
      <c r="D15" s="5">
        <v>21326</v>
      </c>
      <c r="E15" s="60">
        <v>0</v>
      </c>
      <c r="F15" s="5">
        <v>444</v>
      </c>
      <c r="G15" s="60">
        <v>0</v>
      </c>
      <c r="H15" s="7">
        <v>132</v>
      </c>
    </row>
    <row r="16" spans="1:8" x14ac:dyDescent="0.2">
      <c r="A16" s="6" t="s">
        <v>37</v>
      </c>
      <c r="B16" s="65">
        <v>10514</v>
      </c>
      <c r="C16" s="58">
        <v>636</v>
      </c>
      <c r="D16" s="60">
        <v>0</v>
      </c>
      <c r="E16" s="58">
        <v>636</v>
      </c>
      <c r="F16" s="58">
        <v>38</v>
      </c>
      <c r="G16" s="5">
        <v>9840</v>
      </c>
      <c r="H16" s="7">
        <v>1099</v>
      </c>
    </row>
    <row r="17" spans="1:8" ht="5.25" customHeight="1" x14ac:dyDescent="0.2">
      <c r="A17" s="2"/>
      <c r="B17" s="2"/>
      <c r="C17" s="2"/>
      <c r="D17" s="2"/>
      <c r="E17" s="2"/>
      <c r="F17" s="2"/>
      <c r="G17" s="2"/>
      <c r="H17" s="2"/>
    </row>
    <row r="18" spans="1:8" x14ac:dyDescent="0.2">
      <c r="A18" s="66" t="s">
        <v>75</v>
      </c>
      <c r="B18" s="65">
        <v>71234</v>
      </c>
      <c r="C18" s="93">
        <v>4294</v>
      </c>
      <c r="D18" s="93">
        <v>4294</v>
      </c>
      <c r="E18" s="60">
        <v>0</v>
      </c>
      <c r="F18" s="60">
        <v>0</v>
      </c>
      <c r="G18" s="93">
        <v>66940</v>
      </c>
      <c r="H18" s="93">
        <v>96</v>
      </c>
    </row>
    <row r="19" spans="1:8" x14ac:dyDescent="0.2">
      <c r="A19" s="198" t="s">
        <v>149</v>
      </c>
      <c r="B19" s="198"/>
      <c r="C19" s="198"/>
      <c r="D19" s="198"/>
      <c r="E19" s="198"/>
      <c r="F19" s="198"/>
      <c r="G19" s="198"/>
      <c r="H19" s="198"/>
    </row>
    <row r="21" spans="1:8" x14ac:dyDescent="0.2">
      <c r="A21" s="219" t="s">
        <v>76</v>
      </c>
      <c r="B21" s="219"/>
      <c r="C21" s="219"/>
      <c r="D21" s="219"/>
      <c r="E21" s="219"/>
      <c r="F21" s="219"/>
      <c r="G21" s="219"/>
      <c r="H21" s="219"/>
    </row>
    <row r="22" spans="1:8" x14ac:dyDescent="0.2">
      <c r="A22" s="210" t="s">
        <v>79</v>
      </c>
      <c r="B22" s="210"/>
      <c r="C22" s="210"/>
      <c r="D22" s="210"/>
      <c r="E22" s="210"/>
      <c r="F22" s="210"/>
      <c r="G22" s="210"/>
      <c r="H22" s="210"/>
    </row>
  </sheetData>
  <mergeCells count="9">
    <mergeCell ref="A22:H22"/>
    <mergeCell ref="B6:H6"/>
    <mergeCell ref="A5:A6"/>
    <mergeCell ref="A1:H1"/>
    <mergeCell ref="C4:E4"/>
    <mergeCell ref="G3:H3"/>
    <mergeCell ref="A2:H2"/>
    <mergeCell ref="A21:H21"/>
    <mergeCell ref="A19:H19"/>
  </mergeCells>
  <phoneticPr fontId="3" type="noConversion"/>
  <pageMargins left="0.78740157499999996" right="0.78740157499999996" top="0.984251969" bottom="0.984251969" header="0.4921259845" footer="0.4921259845"/>
  <pageSetup paperSize="9" scale="65"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D7B37-B0AA-42FA-894C-01071438E45A}">
  <sheetPr>
    <tabColor rgb="FFFFFF00"/>
    <pageSetUpPr fitToPage="1"/>
  </sheetPr>
  <dimension ref="A1:K31"/>
  <sheetViews>
    <sheetView zoomScaleNormal="100" workbookViewId="0">
      <selection activeCell="A105" sqref="A105"/>
    </sheetView>
  </sheetViews>
  <sheetFormatPr baseColWidth="10" defaultRowHeight="12.75" x14ac:dyDescent="0.2"/>
  <cols>
    <col min="1" max="1" width="17.85546875" style="105" customWidth="1"/>
    <col min="2" max="2" width="18" style="105" customWidth="1"/>
    <col min="3" max="5" width="17.7109375" style="105" customWidth="1"/>
    <col min="6" max="6" width="20.5703125" style="105" customWidth="1"/>
    <col min="7" max="7" width="22" style="105" customWidth="1"/>
    <col min="8" max="16384" width="11.42578125" style="105"/>
  </cols>
  <sheetData>
    <row r="1" spans="1:7" ht="15.75" x14ac:dyDescent="0.25">
      <c r="A1" s="220" t="s">
        <v>88</v>
      </c>
      <c r="B1" s="220"/>
      <c r="C1" s="221"/>
      <c r="D1" s="221"/>
      <c r="E1" s="221"/>
      <c r="F1" s="221"/>
      <c r="G1" s="221"/>
    </row>
    <row r="2" spans="1:7" x14ac:dyDescent="0.2">
      <c r="A2" s="222" t="s">
        <v>89</v>
      </c>
      <c r="B2" s="221"/>
      <c r="C2" s="221"/>
      <c r="D2" s="221"/>
      <c r="E2" s="221"/>
      <c r="F2" s="221"/>
      <c r="G2" s="221"/>
    </row>
    <row r="3" spans="1:7" x14ac:dyDescent="0.2">
      <c r="A3" s="118"/>
      <c r="B3" s="118"/>
      <c r="C3" s="118"/>
      <c r="D3" s="118"/>
      <c r="E3" s="118"/>
      <c r="F3" s="117"/>
      <c r="G3" s="117" t="s">
        <v>90</v>
      </c>
    </row>
    <row r="4" spans="1:7" ht="63.75" x14ac:dyDescent="0.2">
      <c r="A4" s="116"/>
      <c r="B4" s="124" t="s">
        <v>91</v>
      </c>
      <c r="C4" s="125" t="s">
        <v>92</v>
      </c>
      <c r="D4" s="125" t="s">
        <v>93</v>
      </c>
      <c r="E4" s="125" t="s">
        <v>94</v>
      </c>
      <c r="F4" s="125" t="s">
        <v>95</v>
      </c>
      <c r="G4" s="125" t="s">
        <v>96</v>
      </c>
    </row>
    <row r="5" spans="1:7" x14ac:dyDescent="0.2">
      <c r="A5" s="126">
        <v>2004</v>
      </c>
      <c r="B5" s="127">
        <v>156.63717353999999</v>
      </c>
      <c r="C5" s="128">
        <v>4527.085940462428</v>
      </c>
      <c r="D5" s="128">
        <v>3554.1</v>
      </c>
      <c r="E5" s="129">
        <v>4.4072247134295601</v>
      </c>
      <c r="F5" s="129">
        <v>1038.5329999999999</v>
      </c>
      <c r="G5" s="129">
        <v>15.082541771903253</v>
      </c>
    </row>
    <row r="6" spans="1:7" x14ac:dyDescent="0.2">
      <c r="A6" s="130">
        <v>2005</v>
      </c>
      <c r="B6" s="131">
        <v>166.08986258000002</v>
      </c>
      <c r="C6" s="132">
        <v>4758.3401398080514</v>
      </c>
      <c r="D6" s="132">
        <v>3892.6</v>
      </c>
      <c r="E6" s="133">
        <v>4.2668104243950067</v>
      </c>
      <c r="F6" s="134">
        <v>1078.1889674900001</v>
      </c>
      <c r="G6" s="133">
        <v>15.404522545491586</v>
      </c>
    </row>
    <row r="7" spans="1:7" x14ac:dyDescent="0.2">
      <c r="A7" s="130">
        <v>2006</v>
      </c>
      <c r="B7" s="131">
        <v>171.40740296000001</v>
      </c>
      <c r="C7" s="132">
        <v>4873.9593653321199</v>
      </c>
      <c r="D7" s="132">
        <v>4396.8999999999996</v>
      </c>
      <c r="E7" s="133">
        <v>3.8983693729673181</v>
      </c>
      <c r="F7" s="134">
        <v>1118.18102974</v>
      </c>
      <c r="G7" s="133">
        <v>15.329128146616453</v>
      </c>
    </row>
    <row r="8" spans="1:7" x14ac:dyDescent="0.2">
      <c r="A8" s="130">
        <v>2007</v>
      </c>
      <c r="B8" s="131">
        <v>186.43829243000002</v>
      </c>
      <c r="C8" s="132">
        <v>5273.1726561262585</v>
      </c>
      <c r="D8" s="132">
        <v>4946.2</v>
      </c>
      <c r="E8" s="133">
        <v>3.7693237723909272</v>
      </c>
      <c r="F8" s="134">
        <v>1223.66303083</v>
      </c>
      <c r="G8" s="133">
        <v>15.236081154101758</v>
      </c>
    </row>
    <row r="9" spans="1:7" x14ac:dyDescent="0.2">
      <c r="A9" s="130">
        <v>2008</v>
      </c>
      <c r="B9" s="131">
        <v>205.87681146</v>
      </c>
      <c r="C9" s="132">
        <v>5784.8439534687686</v>
      </c>
      <c r="D9" s="132">
        <v>4949.3999999999996</v>
      </c>
      <c r="E9" s="133">
        <v>4.1596317020244884</v>
      </c>
      <c r="F9" s="134">
        <v>1566.6574386100001</v>
      </c>
      <c r="G9" s="133">
        <v>13.141150476562508</v>
      </c>
    </row>
    <row r="10" spans="1:7" x14ac:dyDescent="0.2">
      <c r="A10" s="130">
        <v>2009</v>
      </c>
      <c r="B10" s="131">
        <v>193.179</v>
      </c>
      <c r="C10" s="132">
        <v>5389.2306290744964</v>
      </c>
      <c r="D10" s="132">
        <v>4210.2</v>
      </c>
      <c r="E10" s="133">
        <v>4.5904376886568583</v>
      </c>
      <c r="F10" s="134">
        <v>1382.55419168</v>
      </c>
      <c r="G10" s="133">
        <v>13.991570483392165</v>
      </c>
    </row>
    <row r="11" spans="1:7" x14ac:dyDescent="0.2">
      <c r="A11" s="130">
        <v>2010</v>
      </c>
      <c r="B11" s="133">
        <v>194</v>
      </c>
      <c r="C11" s="132">
        <v>5330.7145425876233</v>
      </c>
      <c r="D11" s="135">
        <v>4469.8</v>
      </c>
      <c r="E11" s="136">
        <v>4.3159065628476085</v>
      </c>
      <c r="F11" s="134">
        <v>1444.2060000000001</v>
      </c>
      <c r="G11" s="133">
        <v>13.4</v>
      </c>
    </row>
    <row r="12" spans="1:7" x14ac:dyDescent="0.2">
      <c r="A12" s="130">
        <v>2011</v>
      </c>
      <c r="B12" s="133">
        <v>183.1</v>
      </c>
      <c r="C12" s="132">
        <v>5019.8766278272788</v>
      </c>
      <c r="D12" s="135">
        <v>4024.7</v>
      </c>
      <c r="E12" s="136">
        <v>4.5494074092478947</v>
      </c>
      <c r="F12" s="134">
        <v>1533.9623092000002</v>
      </c>
      <c r="G12" s="133">
        <v>11.93640801353791</v>
      </c>
    </row>
    <row r="13" spans="1:7" x14ac:dyDescent="0.2">
      <c r="A13" s="130">
        <v>2012</v>
      </c>
      <c r="B13" s="133">
        <v>184.5</v>
      </c>
      <c r="C13" s="132">
        <v>5008.4152234106086</v>
      </c>
      <c r="D13" s="135">
        <v>3570.6</v>
      </c>
      <c r="E13" s="136">
        <v>5.1671987901193077</v>
      </c>
      <c r="F13" s="134">
        <v>1513.7285777000002</v>
      </c>
      <c r="G13" s="133">
        <v>12.188446642153922</v>
      </c>
    </row>
    <row r="14" spans="1:7" x14ac:dyDescent="0.2">
      <c r="A14" s="137" t="s">
        <v>97</v>
      </c>
      <c r="B14" s="138">
        <v>180.164782</v>
      </c>
      <c r="C14" s="139">
        <v>4852.4006033020014</v>
      </c>
      <c r="D14" s="140">
        <v>4072.6</v>
      </c>
      <c r="E14" s="141">
        <v>4.4238270883465107</v>
      </c>
      <c r="F14" s="142">
        <v>1140.0325146299999</v>
      </c>
      <c r="G14" s="138">
        <v>15.803477505066851</v>
      </c>
    </row>
    <row r="15" spans="1:7" ht="24" customHeight="1" x14ac:dyDescent="0.2">
      <c r="A15" s="137" t="s">
        <v>98</v>
      </c>
      <c r="B15" s="138">
        <v>180.164782</v>
      </c>
      <c r="C15" s="139">
        <v>4852.4006033020014</v>
      </c>
      <c r="D15" s="140">
        <v>4737</v>
      </c>
      <c r="E15" s="141">
        <v>3.8033519527126876</v>
      </c>
      <c r="F15" s="142">
        <v>1140.0325146299999</v>
      </c>
      <c r="G15" s="138">
        <v>15.803477505066851</v>
      </c>
    </row>
    <row r="16" spans="1:7" x14ac:dyDescent="0.2">
      <c r="A16" s="130">
        <v>2014</v>
      </c>
      <c r="B16" s="108">
        <f>178488569/1000000</f>
        <v>178.48856900000001</v>
      </c>
      <c r="C16" s="143">
        <v>4776.7641438741102</v>
      </c>
      <c r="D16" s="144">
        <v>4923.6000000000004</v>
      </c>
      <c r="E16" s="145">
        <v>3.6251638841498091</v>
      </c>
      <c r="F16" s="134">
        <v>1131.63179356</v>
      </c>
      <c r="G16" s="133">
        <v>15.772671819204806</v>
      </c>
    </row>
    <row r="17" spans="1:11" x14ac:dyDescent="0.2">
      <c r="A17" s="130">
        <v>2015</v>
      </c>
      <c r="B17" s="133">
        <v>187.31312800000001</v>
      </c>
      <c r="C17" s="132">
        <v>4978.8189888894794</v>
      </c>
      <c r="D17" s="135">
        <v>4968.3</v>
      </c>
      <c r="E17" s="136">
        <v>3.7701654086911018</v>
      </c>
      <c r="F17" s="134">
        <v>1048.19233373</v>
      </c>
      <c r="G17" s="133">
        <v>17.870110472325713</v>
      </c>
      <c r="J17" s="146"/>
    </row>
    <row r="18" spans="1:11" ht="13.5" x14ac:dyDescent="0.2">
      <c r="A18" s="130">
        <v>2016</v>
      </c>
      <c r="B18" s="133">
        <f>186530587/1000000</f>
        <v>186.530587</v>
      </c>
      <c r="C18" s="132">
        <v>4932.7141874917361</v>
      </c>
      <c r="D18" s="135">
        <v>5898.5</v>
      </c>
      <c r="E18" s="136">
        <v>3.1623393574637624</v>
      </c>
      <c r="F18" s="134">
        <v>1047.1438952999999</v>
      </c>
      <c r="G18" s="133">
        <v>17.813271684743977</v>
      </c>
      <c r="J18" s="147"/>
    </row>
    <row r="19" spans="1:11" x14ac:dyDescent="0.2">
      <c r="A19" s="130">
        <v>2017</v>
      </c>
      <c r="B19" s="133">
        <v>184.888015</v>
      </c>
      <c r="C19" s="148">
        <v>4851.3031670646269</v>
      </c>
      <c r="D19" s="135">
        <v>6645.4</v>
      </c>
      <c r="E19" s="136">
        <v>2.7821954284166495</v>
      </c>
      <c r="F19" s="149">
        <v>1079.1687134899998</v>
      </c>
      <c r="G19" s="150">
        <v>17.132447659836021</v>
      </c>
    </row>
    <row r="20" spans="1:11" x14ac:dyDescent="0.2">
      <c r="A20" s="130">
        <v>2018</v>
      </c>
      <c r="B20" s="133">
        <v>198.16389000000001</v>
      </c>
      <c r="C20" s="148">
        <v>5163.476210328834</v>
      </c>
      <c r="D20" s="151">
        <v>6764.6</v>
      </c>
      <c r="E20" s="136">
        <v>2.9294250953493184</v>
      </c>
      <c r="F20" s="149">
        <v>1116.6687139600001</v>
      </c>
      <c r="G20" s="150">
        <v>17.745987464559555</v>
      </c>
      <c r="J20" s="143"/>
      <c r="K20" s="108"/>
    </row>
    <row r="21" spans="1:11" x14ac:dyDescent="0.2">
      <c r="A21" s="130">
        <v>2019</v>
      </c>
      <c r="B21" s="133">
        <v>198.84150199999999</v>
      </c>
      <c r="C21" s="148">
        <v>5131.7908999406409</v>
      </c>
      <c r="D21" s="135">
        <v>6230</v>
      </c>
      <c r="E21" s="136">
        <v>3.1916773996789725</v>
      </c>
      <c r="F21" s="149">
        <v>1110.8120279700001</v>
      </c>
      <c r="G21" s="150">
        <v>17.900553558407285</v>
      </c>
    </row>
    <row r="22" spans="1:11" x14ac:dyDescent="0.2">
      <c r="A22" s="130">
        <v>2020</v>
      </c>
      <c r="B22" s="133">
        <v>202.167879</v>
      </c>
      <c r="C22" s="148">
        <v>5176.4915887850466</v>
      </c>
      <c r="D22" s="135" t="s">
        <v>99</v>
      </c>
      <c r="E22" s="136" t="s">
        <v>99</v>
      </c>
      <c r="F22" s="149">
        <v>1403.1446166999999</v>
      </c>
      <c r="G22" s="150">
        <v>14.408199738917192</v>
      </c>
    </row>
    <row r="23" spans="1:11" x14ac:dyDescent="0.2">
      <c r="A23" s="198" t="s">
        <v>149</v>
      </c>
      <c r="B23" s="198"/>
      <c r="C23" s="198"/>
      <c r="D23" s="198"/>
      <c r="E23" s="198"/>
      <c r="F23" s="198"/>
      <c r="G23" s="198"/>
    </row>
    <row r="24" spans="1:11" x14ac:dyDescent="0.2">
      <c r="A24" s="130"/>
      <c r="B24" s="108"/>
      <c r="C24" s="108"/>
    </row>
    <row r="25" spans="1:11" x14ac:dyDescent="0.2">
      <c r="A25" s="223" t="s">
        <v>76</v>
      </c>
      <c r="B25" s="223"/>
      <c r="C25" s="223"/>
      <c r="D25" s="223"/>
      <c r="E25" s="223"/>
      <c r="F25" s="223"/>
      <c r="G25" s="223"/>
    </row>
    <row r="26" spans="1:11" ht="34.9" customHeight="1" x14ac:dyDescent="0.2">
      <c r="A26" s="224" t="s">
        <v>100</v>
      </c>
      <c r="B26" s="225"/>
      <c r="C26" s="225"/>
      <c r="D26" s="225"/>
      <c r="E26" s="225"/>
      <c r="F26" s="225"/>
      <c r="G26" s="225"/>
      <c r="H26" s="152"/>
    </row>
    <row r="27" spans="1:11" ht="43.5" customHeight="1" x14ac:dyDescent="0.2">
      <c r="A27" s="229" t="s">
        <v>101</v>
      </c>
      <c r="B27" s="230"/>
      <c r="C27" s="230"/>
      <c r="D27" s="230"/>
      <c r="E27" s="230"/>
      <c r="F27" s="230"/>
      <c r="G27" s="230"/>
    </row>
    <row r="28" spans="1:11" ht="16.5" customHeight="1" x14ac:dyDescent="0.2">
      <c r="A28" s="226" t="s">
        <v>102</v>
      </c>
      <c r="B28" s="226"/>
      <c r="C28" s="226"/>
      <c r="D28" s="226"/>
      <c r="E28" s="226"/>
      <c r="F28" s="226"/>
      <c r="G28" s="226"/>
    </row>
    <row r="29" spans="1:11" x14ac:dyDescent="0.2">
      <c r="A29" s="227" t="s">
        <v>103</v>
      </c>
      <c r="B29" s="227"/>
      <c r="C29" s="227"/>
      <c r="D29" s="227"/>
      <c r="E29" s="227"/>
      <c r="F29" s="227"/>
      <c r="G29" s="227"/>
    </row>
    <row r="30" spans="1:11" x14ac:dyDescent="0.2">
      <c r="A30" s="227" t="s">
        <v>104</v>
      </c>
      <c r="B30" s="227"/>
      <c r="C30" s="227"/>
      <c r="D30" s="227"/>
      <c r="E30" s="227"/>
      <c r="F30" s="227"/>
      <c r="G30" s="227"/>
    </row>
    <row r="31" spans="1:11" x14ac:dyDescent="0.2">
      <c r="A31" s="227" t="s">
        <v>105</v>
      </c>
      <c r="B31" s="228"/>
      <c r="C31" s="228"/>
      <c r="D31" s="228"/>
      <c r="E31" s="228"/>
      <c r="F31" s="228"/>
      <c r="G31" s="228"/>
    </row>
  </sheetData>
  <mergeCells count="10">
    <mergeCell ref="A29:G29"/>
    <mergeCell ref="A30:G30"/>
    <mergeCell ref="A31:G31"/>
    <mergeCell ref="A23:G23"/>
    <mergeCell ref="A27:G27"/>
    <mergeCell ref="A1:G1"/>
    <mergeCell ref="A2:G2"/>
    <mergeCell ref="A25:G25"/>
    <mergeCell ref="A26:G26"/>
    <mergeCell ref="A28:G28"/>
  </mergeCells>
  <pageMargins left="0.78740157499999996" right="0.78740157499999996" top="0.984251969" bottom="0.984251969" header="0.4921259845" footer="0.4921259845"/>
  <pageSetup paperSize="9" scale="66" fitToHeight="0" orientation="portrait"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D4F2-1DC6-4774-BCEA-6F84553F243E}">
  <sheetPr>
    <tabColor rgb="FFFFFF00"/>
    <pageSetUpPr fitToPage="1"/>
  </sheetPr>
  <dimension ref="A1:P37"/>
  <sheetViews>
    <sheetView zoomScaleNormal="100" workbookViewId="0">
      <selection activeCell="A89" sqref="A89"/>
    </sheetView>
  </sheetViews>
  <sheetFormatPr baseColWidth="10" defaultRowHeight="12.75" x14ac:dyDescent="0.2"/>
  <cols>
    <col min="1" max="1" width="9.140625" style="105" customWidth="1"/>
    <col min="2" max="2" width="5.5703125" style="105" bestFit="1" customWidth="1"/>
    <col min="3" max="5" width="15.42578125" style="105" customWidth="1"/>
    <col min="6" max="6" width="17.42578125" style="105" customWidth="1"/>
    <col min="7" max="9" width="15.42578125" style="105" customWidth="1"/>
    <col min="10" max="16384" width="11.42578125" style="105"/>
  </cols>
  <sheetData>
    <row r="1" spans="1:9" ht="15.75" customHeight="1" x14ac:dyDescent="0.25">
      <c r="A1" s="231" t="s">
        <v>106</v>
      </c>
      <c r="B1" s="231"/>
      <c r="C1" s="231"/>
      <c r="D1" s="231"/>
      <c r="E1" s="231"/>
      <c r="F1" s="231"/>
      <c r="G1" s="231"/>
      <c r="H1" s="231"/>
      <c r="I1" s="231"/>
    </row>
    <row r="2" spans="1:9" x14ac:dyDescent="0.2">
      <c r="A2" s="222" t="s">
        <v>89</v>
      </c>
      <c r="B2" s="222"/>
      <c r="C2" s="222"/>
      <c r="D2" s="222"/>
      <c r="E2" s="222"/>
      <c r="F2" s="222"/>
      <c r="G2" s="222"/>
      <c r="H2" s="222"/>
      <c r="I2" s="222"/>
    </row>
    <row r="3" spans="1:9" x14ac:dyDescent="0.2">
      <c r="C3" s="153"/>
      <c r="D3" s="153"/>
      <c r="E3" s="153"/>
      <c r="F3" s="153"/>
      <c r="G3" s="153"/>
      <c r="H3" s="232" t="s">
        <v>107</v>
      </c>
      <c r="I3" s="221"/>
    </row>
    <row r="4" spans="1:9" ht="25.5" x14ac:dyDescent="0.2">
      <c r="B4" s="154" t="s">
        <v>3</v>
      </c>
      <c r="C4" s="154" t="s">
        <v>108</v>
      </c>
      <c r="D4" s="155"/>
      <c r="E4" s="155"/>
      <c r="F4" s="155"/>
      <c r="G4" s="155"/>
      <c r="H4" s="155"/>
      <c r="I4" s="154" t="s">
        <v>109</v>
      </c>
    </row>
    <row r="5" spans="1:9" ht="39" customHeight="1" x14ac:dyDescent="0.2">
      <c r="B5" s="154"/>
      <c r="C5" s="154"/>
      <c r="D5" s="154" t="s">
        <v>110</v>
      </c>
      <c r="E5" s="154"/>
      <c r="F5" s="154"/>
      <c r="G5" s="154" t="s">
        <v>52</v>
      </c>
      <c r="H5" s="154" t="s">
        <v>111</v>
      </c>
      <c r="I5" s="154"/>
    </row>
    <row r="6" spans="1:9" ht="26.25" customHeight="1" x14ac:dyDescent="0.2">
      <c r="B6" s="154"/>
      <c r="C6" s="154"/>
      <c r="D6" s="155"/>
      <c r="E6" s="155" t="s">
        <v>8</v>
      </c>
      <c r="F6" s="155" t="s">
        <v>74</v>
      </c>
      <c r="G6" s="155"/>
      <c r="H6" s="155"/>
      <c r="I6" s="154"/>
    </row>
    <row r="7" spans="1:9" x14ac:dyDescent="0.2">
      <c r="A7" s="116"/>
      <c r="B7" s="233" t="s">
        <v>112</v>
      </c>
      <c r="C7" s="233"/>
      <c r="D7" s="233"/>
      <c r="E7" s="233"/>
      <c r="F7" s="233"/>
      <c r="G7" s="233"/>
      <c r="H7" s="233"/>
      <c r="I7" s="233"/>
    </row>
    <row r="8" spans="1:9" x14ac:dyDescent="0.2">
      <c r="A8" s="156">
        <v>2004</v>
      </c>
      <c r="B8" s="157">
        <v>156.63717353999999</v>
      </c>
      <c r="C8" s="158">
        <v>140.273</v>
      </c>
      <c r="D8" s="158">
        <v>76.489999999999995</v>
      </c>
      <c r="E8" s="158">
        <v>62.860999999999997</v>
      </c>
      <c r="F8" s="158">
        <v>13.63</v>
      </c>
      <c r="G8" s="158">
        <v>17.919</v>
      </c>
      <c r="H8" s="158">
        <v>45.863</v>
      </c>
      <c r="I8" s="159">
        <v>16.364173539999999</v>
      </c>
    </row>
    <row r="9" spans="1:9" x14ac:dyDescent="0.2">
      <c r="A9" s="160">
        <v>2005</v>
      </c>
      <c r="B9" s="161">
        <v>166.08986258000002</v>
      </c>
      <c r="C9" s="108">
        <v>147.27000000000001</v>
      </c>
      <c r="D9" s="108">
        <v>79.61</v>
      </c>
      <c r="E9" s="108">
        <v>67.695999999999998</v>
      </c>
      <c r="F9" s="108">
        <v>11.914999999999999</v>
      </c>
      <c r="G9" s="108">
        <v>17.196000000000002</v>
      </c>
      <c r="H9" s="108">
        <v>50.463999999999999</v>
      </c>
      <c r="I9" s="162">
        <v>18.819862579999999</v>
      </c>
    </row>
    <row r="10" spans="1:9" x14ac:dyDescent="0.2">
      <c r="A10" s="160">
        <v>2006</v>
      </c>
      <c r="B10" s="161">
        <v>171.40740296000001</v>
      </c>
      <c r="C10" s="108">
        <v>147.727</v>
      </c>
      <c r="D10" s="108">
        <v>79.581999999999994</v>
      </c>
      <c r="E10" s="108">
        <v>66.903999999999996</v>
      </c>
      <c r="F10" s="108">
        <v>12.678000000000001</v>
      </c>
      <c r="G10" s="108">
        <v>15.792999999999999</v>
      </c>
      <c r="H10" s="108">
        <v>52.351999999999997</v>
      </c>
      <c r="I10" s="162">
        <v>23.680402959999995</v>
      </c>
    </row>
    <row r="11" spans="1:9" x14ac:dyDescent="0.2">
      <c r="A11" s="160">
        <v>2007</v>
      </c>
      <c r="B11" s="161">
        <v>186.43829243000002</v>
      </c>
      <c r="C11" s="108">
        <v>153.37700000000001</v>
      </c>
      <c r="D11" s="108">
        <v>82.152999999999992</v>
      </c>
      <c r="E11" s="108">
        <v>68.418999999999997</v>
      </c>
      <c r="F11" s="108">
        <v>13.734</v>
      </c>
      <c r="G11" s="108">
        <v>18.497</v>
      </c>
      <c r="H11" s="108">
        <v>52.728000000000002</v>
      </c>
      <c r="I11" s="162">
        <v>33.061292430000002</v>
      </c>
    </row>
    <row r="12" spans="1:9" x14ac:dyDescent="0.2">
      <c r="A12" s="160">
        <v>2008</v>
      </c>
      <c r="B12" s="161">
        <v>205.87681146</v>
      </c>
      <c r="C12" s="108">
        <v>161.37</v>
      </c>
      <c r="D12" s="108">
        <v>83.835999999999999</v>
      </c>
      <c r="E12" s="108">
        <v>68.930999999999997</v>
      </c>
      <c r="F12" s="108">
        <v>14.904999999999999</v>
      </c>
      <c r="G12" s="108">
        <v>20.308</v>
      </c>
      <c r="H12" s="108">
        <v>57.225999999999999</v>
      </c>
      <c r="I12" s="162">
        <v>44.506811459999994</v>
      </c>
    </row>
    <row r="13" spans="1:9" x14ac:dyDescent="0.2">
      <c r="A13" s="160">
        <v>2009</v>
      </c>
      <c r="B13" s="161">
        <v>193.179</v>
      </c>
      <c r="C13" s="108">
        <v>171.04300000000001</v>
      </c>
      <c r="D13" s="108">
        <v>89.909000000000006</v>
      </c>
      <c r="E13" s="108">
        <v>75.325999999999993</v>
      </c>
      <c r="F13" s="108">
        <v>14.582000000000001</v>
      </c>
      <c r="G13" s="108">
        <v>23.146000000000001</v>
      </c>
      <c r="H13" s="108">
        <v>57.988</v>
      </c>
      <c r="I13" s="162">
        <v>22.135999999999999</v>
      </c>
    </row>
    <row r="14" spans="1:9" x14ac:dyDescent="0.2">
      <c r="A14" s="160">
        <v>2010</v>
      </c>
      <c r="B14" s="161">
        <v>194</v>
      </c>
      <c r="C14" s="108">
        <v>174.6</v>
      </c>
      <c r="D14" s="108">
        <v>93.4</v>
      </c>
      <c r="E14" s="108">
        <v>77.7</v>
      </c>
      <c r="F14" s="108">
        <v>15.7</v>
      </c>
      <c r="G14" s="108">
        <v>20.9</v>
      </c>
      <c r="H14" s="108">
        <v>60.2</v>
      </c>
      <c r="I14" s="162">
        <v>19.5</v>
      </c>
    </row>
    <row r="15" spans="1:9" x14ac:dyDescent="0.2">
      <c r="A15" s="160">
        <v>2011</v>
      </c>
      <c r="B15" s="161">
        <v>183.1</v>
      </c>
      <c r="C15" s="108">
        <v>174</v>
      </c>
      <c r="D15" s="108">
        <v>91.9</v>
      </c>
      <c r="E15" s="108">
        <v>76.3</v>
      </c>
      <c r="F15" s="108">
        <v>15.6</v>
      </c>
      <c r="G15" s="108">
        <v>20.5</v>
      </c>
      <c r="H15" s="108">
        <v>61.6</v>
      </c>
      <c r="I15" s="163">
        <v>9.1</v>
      </c>
    </row>
    <row r="16" spans="1:9" x14ac:dyDescent="0.2">
      <c r="A16" s="160">
        <v>2012</v>
      </c>
      <c r="B16" s="161">
        <v>184.5</v>
      </c>
      <c r="C16" s="108">
        <v>172.5</v>
      </c>
      <c r="D16" s="108">
        <v>91.6</v>
      </c>
      <c r="E16" s="108">
        <v>76.400000000000006</v>
      </c>
      <c r="F16" s="108">
        <v>15.2</v>
      </c>
      <c r="G16" s="108">
        <v>18</v>
      </c>
      <c r="H16" s="108">
        <v>63</v>
      </c>
      <c r="I16" s="163">
        <v>12</v>
      </c>
    </row>
    <row r="17" spans="1:16" x14ac:dyDescent="0.2">
      <c r="A17" s="160">
        <v>2013</v>
      </c>
      <c r="B17" s="161">
        <v>180.2</v>
      </c>
      <c r="C17" s="108">
        <v>171.2</v>
      </c>
      <c r="D17" s="108">
        <v>90.1</v>
      </c>
      <c r="E17" s="108">
        <v>73.099999999999994</v>
      </c>
      <c r="F17" s="108">
        <v>17</v>
      </c>
      <c r="G17" s="108">
        <v>19.399999999999999</v>
      </c>
      <c r="H17" s="108">
        <v>61.7</v>
      </c>
      <c r="I17" s="163">
        <v>8.9</v>
      </c>
    </row>
    <row r="18" spans="1:16" x14ac:dyDescent="0.2">
      <c r="A18" s="160">
        <v>2014</v>
      </c>
      <c r="B18" s="161">
        <v>178.48856900000001</v>
      </c>
      <c r="C18" s="108">
        <v>168.85617099999999</v>
      </c>
      <c r="D18" s="108">
        <v>90.499001000000007</v>
      </c>
      <c r="E18" s="108">
        <v>76.079053999999999</v>
      </c>
      <c r="F18" s="108">
        <v>14.419947000000001</v>
      </c>
      <c r="G18" s="108">
        <v>17.337219999999999</v>
      </c>
      <c r="H18" s="108">
        <v>61.019950000000001</v>
      </c>
      <c r="I18" s="163">
        <v>9.6323989999999995</v>
      </c>
    </row>
    <row r="19" spans="1:16" x14ac:dyDescent="0.2">
      <c r="A19" s="160">
        <v>2015</v>
      </c>
      <c r="B19" s="164">
        <v>187.31312800000001</v>
      </c>
      <c r="C19" s="108">
        <v>171.08024499999999</v>
      </c>
      <c r="D19" s="108">
        <v>90.150570999999999</v>
      </c>
      <c r="E19" s="108">
        <v>76.005217000000002</v>
      </c>
      <c r="F19" s="108">
        <v>14.145353999999999</v>
      </c>
      <c r="G19" s="108">
        <v>19.991862000000001</v>
      </c>
      <c r="H19" s="108">
        <v>60.937811000000004</v>
      </c>
      <c r="I19" s="163">
        <v>16.232883000000001</v>
      </c>
    </row>
    <row r="20" spans="1:16" x14ac:dyDescent="0.2">
      <c r="A20" s="160">
        <v>2016</v>
      </c>
      <c r="B20" s="161">
        <v>186.530587</v>
      </c>
      <c r="C20" s="108">
        <v>171.22753799999998</v>
      </c>
      <c r="D20" s="108">
        <v>90.709023999999999</v>
      </c>
      <c r="E20" s="108">
        <v>76.115450999999993</v>
      </c>
      <c r="F20" s="108">
        <v>14.593572999999999</v>
      </c>
      <c r="G20" s="108">
        <v>19.604946999999999</v>
      </c>
      <c r="H20" s="108">
        <v>60.913567</v>
      </c>
      <c r="I20" s="163">
        <v>15.303049</v>
      </c>
    </row>
    <row r="21" spans="1:16" x14ac:dyDescent="0.2">
      <c r="A21" s="160">
        <v>2017</v>
      </c>
      <c r="B21" s="161">
        <v>184.888015</v>
      </c>
      <c r="C21" s="108">
        <v>171.08336399999999</v>
      </c>
      <c r="D21" s="108">
        <v>90.267465000000001</v>
      </c>
      <c r="E21" s="108">
        <v>75.879728999999998</v>
      </c>
      <c r="F21" s="108">
        <v>14.387736</v>
      </c>
      <c r="G21" s="108">
        <v>19.679746000000002</v>
      </c>
      <c r="H21" s="108">
        <v>61.136153</v>
      </c>
      <c r="I21" s="163">
        <v>13.804651</v>
      </c>
    </row>
    <row r="22" spans="1:16" x14ac:dyDescent="0.2">
      <c r="A22" s="160">
        <v>2018</v>
      </c>
      <c r="B22" s="161">
        <v>198.16389000000001</v>
      </c>
      <c r="C22" s="108">
        <v>176.65481500000001</v>
      </c>
      <c r="D22" s="108">
        <v>91.404621000000006</v>
      </c>
      <c r="E22" s="108">
        <v>76.684662000000003</v>
      </c>
      <c r="F22" s="108">
        <v>14.719958999999999</v>
      </c>
      <c r="G22" s="108">
        <v>23.221402000000001</v>
      </c>
      <c r="H22" s="108">
        <v>62.028792000000003</v>
      </c>
      <c r="I22" s="163">
        <v>21.509073999999998</v>
      </c>
    </row>
    <row r="23" spans="1:16" x14ac:dyDescent="0.2">
      <c r="A23" s="160">
        <v>2019</v>
      </c>
      <c r="B23" s="161">
        <v>198.84150199999999</v>
      </c>
      <c r="C23" s="108">
        <v>179.699612</v>
      </c>
      <c r="D23" s="108">
        <v>92.582809999999995</v>
      </c>
      <c r="E23" s="108">
        <v>78.298383999999999</v>
      </c>
      <c r="F23" s="108">
        <v>14.284426</v>
      </c>
      <c r="G23" s="108">
        <v>24.251950999999998</v>
      </c>
      <c r="H23" s="108">
        <v>62.864851000000002</v>
      </c>
      <c r="I23" s="163">
        <v>19.14189</v>
      </c>
    </row>
    <row r="24" spans="1:16" x14ac:dyDescent="0.2">
      <c r="A24" s="160">
        <v>2020</v>
      </c>
      <c r="B24" s="161">
        <v>202.167879</v>
      </c>
      <c r="C24" s="108">
        <v>187.934089</v>
      </c>
      <c r="D24" s="108">
        <v>94.079012000000006</v>
      </c>
      <c r="E24" s="108">
        <v>79.205809000000002</v>
      </c>
      <c r="F24" s="108">
        <v>14.873203</v>
      </c>
      <c r="G24" s="108">
        <v>28.085045999999998</v>
      </c>
      <c r="H24" s="108">
        <v>65.770031000000003</v>
      </c>
      <c r="I24" s="163">
        <v>14.233790000000001</v>
      </c>
    </row>
    <row r="25" spans="1:16" x14ac:dyDescent="0.2">
      <c r="A25" s="198" t="s">
        <v>149</v>
      </c>
      <c r="B25" s="198"/>
      <c r="C25" s="198"/>
      <c r="D25" s="198"/>
      <c r="E25" s="198"/>
      <c r="F25" s="198"/>
      <c r="G25" s="198"/>
      <c r="H25" s="198"/>
      <c r="I25" s="198"/>
    </row>
    <row r="28" spans="1:16" x14ac:dyDescent="0.2">
      <c r="E28" s="108"/>
      <c r="K28" s="165"/>
      <c r="L28" s="165"/>
      <c r="M28" s="165"/>
      <c r="N28" s="165"/>
      <c r="O28" s="165"/>
      <c r="P28" s="165"/>
    </row>
    <row r="29" spans="1:16" x14ac:dyDescent="0.2">
      <c r="K29" s="166"/>
      <c r="L29" s="166"/>
      <c r="M29" s="165"/>
      <c r="N29" s="165"/>
      <c r="O29" s="165"/>
      <c r="P29" s="165"/>
    </row>
    <row r="30" spans="1:16" x14ac:dyDescent="0.2">
      <c r="K30" s="166"/>
      <c r="L30" s="167"/>
      <c r="M30" s="168"/>
      <c r="N30" s="168"/>
      <c r="O30" s="168"/>
      <c r="P30" s="168"/>
    </row>
    <row r="31" spans="1:16" x14ac:dyDescent="0.2">
      <c r="K31" s="165"/>
      <c r="L31" s="166"/>
      <c r="M31" s="165"/>
      <c r="N31" s="165"/>
      <c r="O31" s="165"/>
      <c r="P31" s="165"/>
    </row>
    <row r="32" spans="1:16" x14ac:dyDescent="0.2">
      <c r="K32" s="169"/>
      <c r="L32" s="169"/>
      <c r="M32" s="169"/>
      <c r="N32" s="169"/>
      <c r="O32" s="169"/>
      <c r="P32" s="169"/>
    </row>
    <row r="33" spans="5:16" x14ac:dyDescent="0.2">
      <c r="E33" s="170"/>
      <c r="F33" s="108"/>
      <c r="K33" s="166"/>
      <c r="L33" s="165"/>
      <c r="M33" s="165"/>
      <c r="N33" s="165"/>
      <c r="O33" s="165"/>
      <c r="P33" s="165"/>
    </row>
    <row r="36" spans="5:16" x14ac:dyDescent="0.2">
      <c r="K36" s="166"/>
    </row>
    <row r="37" spans="5:16" x14ac:dyDescent="0.2">
      <c r="K37" s="171"/>
    </row>
  </sheetData>
  <mergeCells count="5">
    <mergeCell ref="A1:I1"/>
    <mergeCell ref="A2:I2"/>
    <mergeCell ref="H3:I3"/>
    <mergeCell ref="B7:I7"/>
    <mergeCell ref="A25:I25"/>
  </mergeCells>
  <pageMargins left="0.78740157499999996" right="0.78740157499999996" top="0.984251969" bottom="0.984251969" header="0.4921259845" footer="0.4921259845"/>
  <pageSetup paperSize="9" scale="6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10</vt:i4>
      </vt:variant>
    </vt:vector>
  </HeadingPairs>
  <TitlesOfParts>
    <vt:vector size="20" baseType="lpstr">
      <vt:lpstr>Metadaten</vt:lpstr>
      <vt:lpstr>Inhalt</vt:lpstr>
      <vt:lpstr>Tab_1_6_1</vt:lpstr>
      <vt:lpstr>Tab_8_1_1</vt:lpstr>
      <vt:lpstr>Tab_8_1_2</vt:lpstr>
      <vt:lpstr>Tab_8_1_3</vt:lpstr>
      <vt:lpstr>Tab_8_2_1</vt:lpstr>
      <vt:lpstr>Tab_9_7_1</vt:lpstr>
      <vt:lpstr>Tab_9_7_2</vt:lpstr>
      <vt:lpstr>Tab_9_7_3</vt:lpstr>
      <vt:lpstr>Tab_1_6_1!Druckbereich</vt:lpstr>
      <vt:lpstr>Tab_8_1_1!Druckbereich</vt:lpstr>
      <vt:lpstr>Tab_8_1_2!Druckbereich</vt:lpstr>
      <vt:lpstr>Tab_8_1_3!Druckbereich</vt:lpstr>
      <vt:lpstr>Tab_8_2_1!Druckbereich</vt:lpstr>
      <vt:lpstr>Tab_9_7_1!Druckbereich</vt:lpstr>
      <vt:lpstr>Tab_9_7_2!Druckbereich</vt:lpstr>
      <vt:lpstr>Tab_9_7_3!Druckbereich</vt:lpstr>
      <vt:lpstr>Tab_1_6_1!Drucktitel</vt:lpstr>
      <vt:lpstr>Tab_8_1_1!Drucktitel</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frfr</dc:creator>
  <cp:lastModifiedBy>Beusch Florian</cp:lastModifiedBy>
  <cp:lastPrinted>2021-09-28T08:14:10Z</cp:lastPrinted>
  <dcterms:created xsi:type="dcterms:W3CDTF">2010-04-29T13:21:55Z</dcterms:created>
  <dcterms:modified xsi:type="dcterms:W3CDTF">2023-02-27T06:54:17Z</dcterms:modified>
</cp:coreProperties>
</file>